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5300" windowHeight="7590" tabRatio="581" activeTab="2"/>
  </bookViews>
  <sheets>
    <sheet name="Orçamento" sheetId="1" r:id="rId1"/>
    <sheet name="Cronograma" sheetId="2" r:id="rId2"/>
    <sheet name="Composição" sheetId="3" r:id="rId3"/>
    <sheet name="Plan1" sheetId="4" r:id="rId4"/>
  </sheets>
  <externalReferences>
    <externalReference r:id="rId7"/>
  </externalReferences>
  <definedNames>
    <definedName name="_xlnm.Print_Area" localSheetId="2">'Composição'!$A$1:$H$113</definedName>
    <definedName name="_xlnm.Print_Area" localSheetId="1">'Cronograma'!$A$1:$R$52</definedName>
  </definedNames>
  <calcPr fullCalcOnLoad="1"/>
</workbook>
</file>

<file path=xl/sharedStrings.xml><?xml version="1.0" encoding="utf-8"?>
<sst xmlns="http://schemas.openxmlformats.org/spreadsheetml/2006/main" count="576" uniqueCount="379">
  <si>
    <t>OBS.:</t>
  </si>
  <si>
    <t>SERVIÇOS COMPLEMENTARES</t>
  </si>
  <si>
    <t>m²</t>
  </si>
  <si>
    <t>ITEM</t>
  </si>
  <si>
    <t>S  E  R  V  I  Ç  O</t>
  </si>
  <si>
    <t>Unid</t>
  </si>
  <si>
    <t>Quant</t>
  </si>
  <si>
    <t>Unitário</t>
  </si>
  <si>
    <t>Subitem</t>
  </si>
  <si>
    <t>Subtotais</t>
  </si>
  <si>
    <t>m³</t>
  </si>
  <si>
    <t>m</t>
  </si>
  <si>
    <t>SERVIÇOS PRELIMINARES</t>
  </si>
  <si>
    <t>und</t>
  </si>
  <si>
    <t>MOVIMENTO DE TERRA</t>
  </si>
  <si>
    <t xml:space="preserve">  C R O N O G R A M A    F I S I C O  -  F I N A N C E I R O       </t>
  </si>
  <si>
    <t>DISCRIMINAÇÃO</t>
  </si>
  <si>
    <t>VALOR EM REAIS</t>
  </si>
  <si>
    <t>BARRA DE EXECUÇÃO FISICA NO PERÍODO COM O PERCENTUAL RELATIVO AO SERVIÇO</t>
  </si>
  <si>
    <t>E PERCENTUAL</t>
  </si>
  <si>
    <t>RELAT. À PARTE</t>
  </si>
  <si>
    <t>|</t>
  </si>
  <si>
    <t>1º</t>
  </si>
  <si>
    <t>MÊS</t>
  </si>
  <si>
    <t>2º</t>
  </si>
  <si>
    <t>3º</t>
  </si>
  <si>
    <t>4º</t>
  </si>
  <si>
    <t>TOTAL :    R$</t>
  </si>
  <si>
    <t>TOTAL GERAL DA OBRA :</t>
  </si>
  <si>
    <t>EXECUT. NO MÊS</t>
  </si>
  <si>
    <t>EXECUT. ACUMUL.</t>
  </si>
  <si>
    <t>PERCENT. REL.ATIVO</t>
  </si>
  <si>
    <t>PERC. SIMPLES</t>
  </si>
  <si>
    <t>AO TOTAL DA OBRA</t>
  </si>
  <si>
    <t>PERC.ACUMUL.</t>
  </si>
  <si>
    <t>ANTÔNIO CARLOS MATOS DE OLIVEIRA</t>
  </si>
  <si>
    <t>CREA 220408964-8</t>
  </si>
  <si>
    <t>PAVIMENTAÇÃO</t>
  </si>
  <si>
    <t>Placa de obra em chapa de aço galvanizado</t>
  </si>
  <si>
    <t>DATA:</t>
  </si>
  <si>
    <t>MUNICÍPIO:</t>
  </si>
  <si>
    <t>1: OS VALORES POR MÊS DEVERÁ SER ACRESCIDO O BDI=25%, UMA VEZ QUE NO ORÇAMENTO O VALOR DO MESMO ESTÁ SEPRADA, COMO CONSTA.</t>
  </si>
  <si>
    <t>SUB-TOTAL  ACUMULADO, EM REAIS E EM PERCENTUAL RELATIVO AO TOTAL</t>
  </si>
  <si>
    <t>01.00</t>
  </si>
  <si>
    <t>03.00</t>
  </si>
  <si>
    <t>04.00</t>
  </si>
  <si>
    <t>05.00</t>
  </si>
  <si>
    <t>07.00</t>
  </si>
  <si>
    <t>09.00</t>
  </si>
  <si>
    <t>PINTURA</t>
  </si>
  <si>
    <t>02.01</t>
  </si>
  <si>
    <t>04.01</t>
  </si>
  <si>
    <t>04.02</t>
  </si>
  <si>
    <t>05.01</t>
  </si>
  <si>
    <t>07.01</t>
  </si>
  <si>
    <t>09.01</t>
  </si>
  <si>
    <t>5º</t>
  </si>
  <si>
    <t>74209/001</t>
  </si>
  <si>
    <t>Locação convencional de obra, através de gabarito de tabuas corridas pontaletadas a cada 1,50m, sem reaproveitamento</t>
  </si>
  <si>
    <t>73992/001</t>
  </si>
  <si>
    <t>Escavação Manual de Valas em terra compacta, prof. de 0 m &lt; H &lt;= 1,0 m</t>
  </si>
  <si>
    <t>Alvenaria de pedra marroada com argamassa de cim: cal:areia</t>
  </si>
  <si>
    <t>Concreto ciclópico c/ 30% de pedra de mão para blocos de fundação</t>
  </si>
  <si>
    <t>74157/004</t>
  </si>
  <si>
    <t>Lançamento/Aplicação manual de concreto em fundações</t>
  </si>
  <si>
    <t>73907/003</t>
  </si>
  <si>
    <t>Constrapiso/lastro de concreto não esturutural, E = 5cm, preparo com betoneira</t>
  </si>
  <si>
    <t>73739/001</t>
  </si>
  <si>
    <t>Pintura esmalte acetinado em madeira, duas demãos</t>
  </si>
  <si>
    <t>Pintura esmalte brilhante (2 demãos) sobre suerficie metálica, inclusive proteção com zarcão (1 demão)</t>
  </si>
  <si>
    <t>74130/003</t>
  </si>
  <si>
    <t>74130/001</t>
  </si>
  <si>
    <t>unid</t>
  </si>
  <si>
    <t>Disjuntor termomagnético monopolar 10 a 30A</t>
  </si>
  <si>
    <t>Disjuntor termomagnético bipolar DR 10 a 30A</t>
  </si>
  <si>
    <t>74041/002</t>
  </si>
  <si>
    <t>Luminaria globo vidro leitoso/plafonier/bocal/lampada 100w</t>
  </si>
  <si>
    <t>Caixa de proteção para medidor monofásico, fornecimento e instalação</t>
  </si>
  <si>
    <t>Caixa de passagem PVC "4x2" - Fornecimento e Instalação</t>
  </si>
  <si>
    <t>Caixa de passagem PVC 3" - Octogonal</t>
  </si>
  <si>
    <t>Tomada de embutir 2P+T 20A/250V c/ placa - fornecimento e instalação</t>
  </si>
  <si>
    <t>Interruptor simples de embutir 10A/250V 2 teclas, com placa - fornecimento e instalação</t>
  </si>
  <si>
    <t>73860/007</t>
  </si>
  <si>
    <t>Cabo de cobre isolado PVC 450/750V 1,5mm2 resistente a chama - Fornecimento e Instalação</t>
  </si>
  <si>
    <t>73860/008</t>
  </si>
  <si>
    <t>Cabo de cobre isolado PVC 450/750V 2,5mm2 resistente a chama - Fornecimento e Instalação</t>
  </si>
  <si>
    <t>Cabo de cobre isolamento termoplastico 0,6/1KV 2,5mm2 anti-chama - fornecimento e instalação</t>
  </si>
  <si>
    <t>Eletroduto de PVC rigido roscável DN 20mm (3/4"), inclusive conexões fornecimento e instalação</t>
  </si>
  <si>
    <t>74175/001</t>
  </si>
  <si>
    <t>Registro de gaveta 1" (25mm) com canopla e acabamento cromado</t>
  </si>
  <si>
    <t>Válvula em metal cromado 3.1/2 x 1.1/2" para pia cozinha</t>
  </si>
  <si>
    <t xml:space="preserve">Tubo PVC esgoto Ø 100mm, inclusive conexões </t>
  </si>
  <si>
    <t>Tubo PVC esgoto Ø 50mm, inclusive conexões</t>
  </si>
  <si>
    <t>74051/002</t>
  </si>
  <si>
    <t>Caixa de gordura simple em concreto pré-moldado DN 40mm com tampa - Fornecimento e Instalação</t>
  </si>
  <si>
    <t>Joelho de PVC 90° Esgoto 50mm - Fornecimento e Instalação</t>
  </si>
  <si>
    <t>Joelho de PVC 45° Esgoto 50mm - Fornecimento e Instalação</t>
  </si>
  <si>
    <t>73735/001</t>
  </si>
  <si>
    <t>Tubo de PVC sodavel agua fria DN 25mm, inclusive conexões - Fornecimento e Instalação</t>
  </si>
  <si>
    <t>CÓDIGO             SINAPI</t>
  </si>
  <si>
    <t xml:space="preserve">       Valores (R$)</t>
  </si>
  <si>
    <t/>
  </si>
  <si>
    <t>Piso Táctil - Ladrilho hidraulico 25x25 assentado com argamassa colante</t>
  </si>
  <si>
    <t>COMPOSIÇÃO</t>
  </si>
  <si>
    <t>Limpeza da obra</t>
  </si>
  <si>
    <t>02.00</t>
  </si>
  <si>
    <t>02.02</t>
  </si>
  <si>
    <t>01.01</t>
  </si>
  <si>
    <t>01.02</t>
  </si>
  <si>
    <t>01.03</t>
  </si>
  <si>
    <t>06.00</t>
  </si>
  <si>
    <t>06.01</t>
  </si>
  <si>
    <t>07.02</t>
  </si>
  <si>
    <t>Cobertura com telha de fibrocimento ondulada, espessura 6 mm, com cumeeira universal, inclusas juntas de dilatação e acessorios de fixação, excluindo madeiramento</t>
  </si>
  <si>
    <t>Estrutura de madeira de lei, primeira qualidade, serrada, não aparelhada, para telhas onduladas, vãos de  7m a 10m</t>
  </si>
  <si>
    <t>Carga Manual e Remoção e Entiulho com transporte até 1km em caminhão basculante 6m³</t>
  </si>
  <si>
    <t>74131/001</t>
  </si>
  <si>
    <t>Quadro de Distribuição de energia, de embutir com porta, para 3 disjuntores termomagnéticos monopolares, sem barramento fornecimento e instalação.</t>
  </si>
  <si>
    <t>Aterro interno (edificações) compactado manualmente</t>
  </si>
  <si>
    <t>74197/001</t>
  </si>
  <si>
    <t xml:space="preserve">Fossa séptica em alvenaria de tijolo cerâmico maciço dimensões externas 1,90x1,10x1,40m, 1.500L  revestida internamente com barra lisa, com tampa em concreto armado com espessura de 8cm </t>
  </si>
  <si>
    <t>74198/002</t>
  </si>
  <si>
    <t xml:space="preserve">Sumidouro em alvenaria de tijolo cerâmico maciço diâmetro 1,40m e altura 5,00m, com tampa em concreto armado diâmetro 1,60m e espessura 10cm </t>
  </si>
  <si>
    <t>09.04</t>
  </si>
  <si>
    <t>DESCRIÇÃO</t>
  </si>
  <si>
    <t>UND</t>
  </si>
  <si>
    <t>COEFICIENTE</t>
  </si>
  <si>
    <t>PREÇO</t>
  </si>
  <si>
    <t>TOTAL</t>
  </si>
  <si>
    <t>MATERIAL</t>
  </si>
  <si>
    <t>Areia grossa</t>
  </si>
  <si>
    <t>PISO</t>
  </si>
  <si>
    <t>MÃO DE OBRA</t>
  </si>
  <si>
    <t>Calceteiro</t>
  </si>
  <si>
    <t>h</t>
  </si>
  <si>
    <t>Servente</t>
  </si>
  <si>
    <t>Sub-Total</t>
  </si>
  <si>
    <t>Bonificação de Despesas Indiretas - BDI</t>
  </si>
  <si>
    <t>Total s/ BDI</t>
  </si>
  <si>
    <t>Total c/ BDI</t>
  </si>
  <si>
    <t>Cotação</t>
  </si>
  <si>
    <t>04.03</t>
  </si>
  <si>
    <t>ALVENARIA</t>
  </si>
  <si>
    <t>REVESTIMENTO</t>
  </si>
  <si>
    <t>73935/002</t>
  </si>
  <si>
    <t>Alvenaria em tijolo cerâmico furado 9x19x19cm, 1 vez (Espessura 19cm), assentado em argamassa traço 1:4 (Cimento e Areia Média não peneirada)</t>
  </si>
  <si>
    <t>Reboco traço 1:3 (Cimento e Areia Média), base para tinta epoxi, preparo manual da argamassa</t>
  </si>
  <si>
    <t>74223/001</t>
  </si>
  <si>
    <t>Meio-fio (Guia) de concreto pré-moldado, dimensões 12x15x30x100cm (Face Superior x Face inferior x Altura x Comprimento),rejuntado c/ argamassa 1:4 cimento:areia, incluindo escavação e reaterro.</t>
  </si>
  <si>
    <t>07.03</t>
  </si>
  <si>
    <t>08.00</t>
  </si>
  <si>
    <t>08.01</t>
  </si>
  <si>
    <t>08.02</t>
  </si>
  <si>
    <t>08.03</t>
  </si>
  <si>
    <t>08.04</t>
  </si>
  <si>
    <t>08.05</t>
  </si>
  <si>
    <t>08.06</t>
  </si>
  <si>
    <t>08.07</t>
  </si>
  <si>
    <t>08.08</t>
  </si>
  <si>
    <t>08.09</t>
  </si>
  <si>
    <t>08.10</t>
  </si>
  <si>
    <t>08.11</t>
  </si>
  <si>
    <t>08.12</t>
  </si>
  <si>
    <t>08.13</t>
  </si>
  <si>
    <t>08.14</t>
  </si>
  <si>
    <t>08.15</t>
  </si>
  <si>
    <t>Eletroduto de PVC rigido roscável DN 25mm (1"), inclusive conexões fornecimento e instalação</t>
  </si>
  <si>
    <t xml:space="preserve">Tubo PVC esgoto Ø 40mm, inclusive conexões </t>
  </si>
  <si>
    <t>Concreto armado dosado 25Mpa Incl. Mat. p/  1m³</t>
  </si>
  <si>
    <t>Caixa de passagem PVC "4x4" - Fornecimento e Instalação</t>
  </si>
  <si>
    <t>Chapisco aplicado tanto em pilares e vigas de concreto como em alvenarias de paredes interns, com colher de pedreiro. Argamassa traço 1:3 com preparo em betoneira 400L.</t>
  </si>
  <si>
    <t>Revestimento cerâmico para paredes internas com placas tipo grês ou semi-grês de dimensões 20x20cm aplicadas em ambientes de área maior que 5m² na altura inteira da parede.</t>
  </si>
  <si>
    <t>Aplicação e lixamento de massa látex em teto, duas demãos</t>
  </si>
  <si>
    <t>Aplicação e lixamento de massa látex em parede, duas demãos</t>
  </si>
  <si>
    <t>Aplicação de fundo selador látex PVA em paredes, uma demão</t>
  </si>
  <si>
    <t>Aplicação de fundo selador látex PVA em teto, uma demão</t>
  </si>
  <si>
    <t>Aplicação manual de pintura com tinta texturizada acrílica em paredes externas de casas, uma cor.</t>
  </si>
  <si>
    <t>Aplicação manual de pintura com tinta látex PVA em teto, duas demãos.</t>
  </si>
  <si>
    <t>Aplicação manual de pintura com tinta látex PVA em paredes, duas demãos.</t>
  </si>
  <si>
    <t>Bancada de granito cinza polico 1,50m x 0,60m, incluso cuba de embutir de aço inoxidável média, válvula tipo americana em metal cromado, sifão fléxivel em PVC, engate flexivel 30cm em plástico e torneira cromada tubo móvel, de mesa, padrão alto - Fornecimento e Instalação.</t>
  </si>
  <si>
    <t>kg</t>
  </si>
  <si>
    <t>1: O PRAZO DE EXECUÇÃO DO SERVIÇO DEVERÁ SER DE  5 MESES, A CONTAR DA DATA DE EMISSÃO DA ORDEM DE SERVIÇO.                                                                                                           2: OS QUANTITATIVOS E PREÇOS CONSTANTES NESTA PLANILHA DEVERÃO SER ANALISADOS PELAS EMPRESAS PARTICIPANTES DA LICITAÇÃO.                                                                                                                                                                                                                                                                                                           3: A LICITANTE DEVERÁ INFORMAR E SOLICITAR ESCLARECIMENTOS SOBRE QUALQUER QUANTITATIVO QUE JULGAR INCORRETO, SOB PENA DE ACEITAR COMO CORRETOS OS QUANTITATIVOS APRESENTADOS PELA PREFEITURA.</t>
  </si>
  <si>
    <t>Kg</t>
  </si>
  <si>
    <t xml:space="preserve">74202/002 </t>
  </si>
  <si>
    <t>Armação de aço ca-60 diam. 3,4 a 6,0mm.- fornecimento / corte (c/perda de 10%) / dobra / colocação. (ferro 5,0mm)</t>
  </si>
  <si>
    <t>Armação de aço ca-60 diam.7,0 a 8,0mm - fornecimento / corte (c/ perda de 10%) / dobra / colocação (ferro 8,0mm)</t>
  </si>
  <si>
    <t>73942/002</t>
  </si>
  <si>
    <t>73942/001</t>
  </si>
  <si>
    <t>Fôrma plana p/viga, pilar e parede em chapa resinada e= 10 mm</t>
  </si>
  <si>
    <t>Armação aço ca-50, diam. 6,3 (1/4) à 12,5mm(1/2) -fornecimento/ corte (perda de 10%) / dobra / colocação (ferro 10,0mm)</t>
  </si>
  <si>
    <t>Armação aço ca-50, diam. 6,3 (1/4) à 12,5mm(1/2) -fornecimento/ corte (perda de 10%) / dobra / colocação (ferro 12,5mm)</t>
  </si>
  <si>
    <t>74254/002</t>
  </si>
  <si>
    <t>OBRA:  MODERNIZAÇÃO E REVITALIZAÇÃO DA FEIRA LIVRE</t>
  </si>
  <si>
    <t>LOCAL: CAICÓ/RN</t>
  </si>
  <si>
    <t>JULHO.2015</t>
  </si>
  <si>
    <t>CAICÓ/RN</t>
  </si>
  <si>
    <t>Retirada de paralelepípedo</t>
  </si>
  <si>
    <t>Emboço ou massa única em argamassa traço 1:2:8, preparto mecânico com betoneira 400L, aplicada manualmente em panos de fachada com presença de vãos, espessura de 25mm.</t>
  </si>
  <si>
    <t>06.02</t>
  </si>
  <si>
    <t>FUNDAÇÃO</t>
  </si>
  <si>
    <t>INSTALAÇÕES ELÉTRICAS</t>
  </si>
  <si>
    <t>ESTRUTURA</t>
  </si>
  <si>
    <t>ESQUADRIAS</t>
  </si>
  <si>
    <t>LOUÇAS E METAIS</t>
  </si>
  <si>
    <t>Saboneteira</t>
  </si>
  <si>
    <t>Torneira para lavatório</t>
  </si>
  <si>
    <t>Mictório</t>
  </si>
  <si>
    <t>COBERTURA</t>
  </si>
  <si>
    <t>IMPERMEABILIZAÇÃO</t>
  </si>
  <si>
    <t>MODERNIZAÇÃO E REVITALIZAÇÃO DA FEIRA LIVRE</t>
  </si>
  <si>
    <t>PLANILHA ORÇAMENTÁRIA</t>
  </si>
  <si>
    <t>10.00</t>
  </si>
  <si>
    <t>11.00</t>
  </si>
  <si>
    <t>12.00</t>
  </si>
  <si>
    <t>13.00</t>
  </si>
  <si>
    <t>14.00</t>
  </si>
  <si>
    <t>Impermeabilização da calha</t>
  </si>
  <si>
    <t>Impermeabilização das valas de drenagem</t>
  </si>
  <si>
    <t>FERRAGENS</t>
  </si>
  <si>
    <t>15.00</t>
  </si>
  <si>
    <t>16.00</t>
  </si>
  <si>
    <t>QUIOSQUES PARA FEIRA</t>
  </si>
  <si>
    <t>Quiosque com cobertura</t>
  </si>
  <si>
    <t>Quiosque sem cobertura</t>
  </si>
  <si>
    <t>Letreiro em Lona conforme orçamento em anexo</t>
  </si>
  <si>
    <t>17.00</t>
  </si>
  <si>
    <t>02.03</t>
  </si>
  <si>
    <t>03.04</t>
  </si>
  <si>
    <t>03.05</t>
  </si>
  <si>
    <t>03.06</t>
  </si>
  <si>
    <t>03.07</t>
  </si>
  <si>
    <t>03.08</t>
  </si>
  <si>
    <t>03.09</t>
  </si>
  <si>
    <t>04.04</t>
  </si>
  <si>
    <t>04.05</t>
  </si>
  <si>
    <t>04.06</t>
  </si>
  <si>
    <t>06.04</t>
  </si>
  <si>
    <t>07.04</t>
  </si>
  <si>
    <t>07.05</t>
  </si>
  <si>
    <t>09.02</t>
  </si>
  <si>
    <t>09.03</t>
  </si>
  <si>
    <t>09.08</t>
  </si>
  <si>
    <t>09.09</t>
  </si>
  <si>
    <t>09.10</t>
  </si>
  <si>
    <t>09.11</t>
  </si>
  <si>
    <t>09.12</t>
  </si>
  <si>
    <t>09.13</t>
  </si>
  <si>
    <t>10.01</t>
  </si>
  <si>
    <t>10.02</t>
  </si>
  <si>
    <t>10.03</t>
  </si>
  <si>
    <t>11.01</t>
  </si>
  <si>
    <t>11.02</t>
  </si>
  <si>
    <t>11.03</t>
  </si>
  <si>
    <t>11.04</t>
  </si>
  <si>
    <t>11.05</t>
  </si>
  <si>
    <t>11.06</t>
  </si>
  <si>
    <t>11.07</t>
  </si>
  <si>
    <t>11.08</t>
  </si>
  <si>
    <t>11.09</t>
  </si>
  <si>
    <t>12.01</t>
  </si>
  <si>
    <t>12.02</t>
  </si>
  <si>
    <t>12.03</t>
  </si>
  <si>
    <t>12.05</t>
  </si>
  <si>
    <t>12.06</t>
  </si>
  <si>
    <t>12.07</t>
  </si>
  <si>
    <t>13.01</t>
  </si>
  <si>
    <t>13.02</t>
  </si>
  <si>
    <t>13.03</t>
  </si>
  <si>
    <t>14.01</t>
  </si>
  <si>
    <t>14.02</t>
  </si>
  <si>
    <t>14.03</t>
  </si>
  <si>
    <t>15.01</t>
  </si>
  <si>
    <t>16.01</t>
  </si>
  <si>
    <t>16.02</t>
  </si>
  <si>
    <t>17.01</t>
  </si>
  <si>
    <t>17.02</t>
  </si>
  <si>
    <t>17.03</t>
  </si>
  <si>
    <t>17.04</t>
  </si>
  <si>
    <t>17.05</t>
  </si>
  <si>
    <t>Rufos</t>
  </si>
  <si>
    <t>Forma tabua para concreto em fundação com reaproveitamento 2x</t>
  </si>
  <si>
    <t>Lastro de concreto preparo mecânico</t>
  </si>
  <si>
    <t>03.01</t>
  </si>
  <si>
    <t>03.02</t>
  </si>
  <si>
    <t>03.03</t>
  </si>
  <si>
    <t>03.10</t>
  </si>
  <si>
    <t>Lançamento/Aplicação manual de concreto em estrutura</t>
  </si>
  <si>
    <t>Vergas</t>
  </si>
  <si>
    <t>06.03</t>
  </si>
  <si>
    <t>06.05</t>
  </si>
  <si>
    <t>Porta de madeira compensada lisa para pintura 0,80 x 2.10</t>
  </si>
  <si>
    <t>73910/005</t>
  </si>
  <si>
    <t>Porta de madeira compensada lisa para pintura 0,90 x 2.10</t>
  </si>
  <si>
    <t>73910/010</t>
  </si>
  <si>
    <t>Janela de alumínio tipo max ar</t>
  </si>
  <si>
    <t>ud</t>
  </si>
  <si>
    <t>Reservatório com capacidade de 2.000L c/ acessorios</t>
  </si>
  <si>
    <t>Tubo de PVC sodavel agua fria DN 20mm, inclusive conexões - Fornecimento e Instalação</t>
  </si>
  <si>
    <t>Tubo de PVC sodavel agua fria DN 32mm, inclusive conexões - Fornecimento e Instalação</t>
  </si>
  <si>
    <t>Registro de gaveta com canopla cromada 3/4</t>
  </si>
  <si>
    <t>SINAP</t>
  </si>
  <si>
    <t>74234/001</t>
  </si>
  <si>
    <t>74098/001</t>
  </si>
  <si>
    <t xml:space="preserve">Grelha de ferro fundido para canaleta larg = 20cm, fornecimento e assentamento para drenagem </t>
  </si>
  <si>
    <t>s/ BDI</t>
  </si>
  <si>
    <t>04.07</t>
  </si>
  <si>
    <t>04.08</t>
  </si>
  <si>
    <t>Emboço ou massa única em argamassa traço 1:2:8, preparto mecânico com betoneira 400L, aplicada manualmente em paredes interna com presença de vãos, espessura de 25mm, sem uso de tela metálica.</t>
  </si>
  <si>
    <t>Vaso sinfonado sanitário com caixa acoplada louça branca</t>
  </si>
  <si>
    <t>Cuba de embutir oval em louça branca</t>
  </si>
  <si>
    <t>09.14</t>
  </si>
  <si>
    <t>Registro de gaveta bruto 2"</t>
  </si>
  <si>
    <t>74181/001</t>
  </si>
  <si>
    <t>Registro de gaveta bruto 3/4</t>
  </si>
  <si>
    <t>Fechaduras de embutir completa para portas externas</t>
  </si>
  <si>
    <t>74068/002</t>
  </si>
  <si>
    <t>Impermeabilização da laje com manta</t>
  </si>
  <si>
    <t>73753/001</t>
  </si>
  <si>
    <t>m2</t>
  </si>
  <si>
    <t>Refletor redondo em aluminio com suporte e alça regular</t>
  </si>
  <si>
    <t>ENDEREÇO: RUA SÃO BENEDITO</t>
  </si>
  <si>
    <t xml:space="preserve">PREFEITURA MUNICIPAL DE CAICO - RN  </t>
  </si>
  <si>
    <t>INSTALAÇÕES HIDROSSANITÁRIAS</t>
  </si>
  <si>
    <t>Cabo de cobre isolado PVC 450/750V 4,0mm2 resistente a chama - Fornecimento e Instalação</t>
  </si>
  <si>
    <t>73860/009</t>
  </si>
  <si>
    <t>Luminaria tipo calha, de sobrepor, com reator de partida rapida e lampada fluorescente 2x40w, completa, fornecimento e instalacao</t>
  </si>
  <si>
    <t>Lampada incandescente 100w - fornecimento e instalacao</t>
  </si>
  <si>
    <t>73953/006</t>
  </si>
  <si>
    <t>08.16</t>
  </si>
  <si>
    <t>08.17</t>
  </si>
  <si>
    <t>08.18</t>
  </si>
  <si>
    <t>08.19</t>
  </si>
  <si>
    <t>04.09</t>
  </si>
  <si>
    <t>Concretagem de edificações (paredes e lajes) feitas com sistema de fôrmas manuseáveis com concreto usinado bombeável, fck 20 mpa, lançado com bomba lança - lançamento, adensamento e acabamento. af_06/2015</t>
  </si>
  <si>
    <t>CA50</t>
  </si>
  <si>
    <t>CA60</t>
  </si>
  <si>
    <t>Armação aço ca-50, diam. 6,3 (1/4) à 12,5mm(1/2) -fornecimento/ corte (perda de 10%) / dobra / colocação (ferro 6,3mm)</t>
  </si>
  <si>
    <t>Armação aço ca-50, diam. 6,3 (1/4) à 12,5mm(1/2) -fornecimento/ corte (perda de 10%) / dobra / colocação (ferro 8,0mm)</t>
  </si>
  <si>
    <t>04.10</t>
  </si>
  <si>
    <t>Laje pre-moldada p/piso, sobrecarga 200kg/m2, vaos ate 3,50m/e=8cm, c/ m2 lajotas e cap.c/conc fck=20mpa, 4cm, inter-eixo 38cm, c/escoramento (r eapr.3x) e ferragem negativa</t>
  </si>
  <si>
    <t>74246/001</t>
  </si>
  <si>
    <t>08.20</t>
  </si>
  <si>
    <t>Refletor retangular fechado com lampada vapor metalico</t>
  </si>
  <si>
    <t>Cabo de cobre nu 16 mm2</t>
  </si>
  <si>
    <t>Haste copperweld 5/8 x 3,0m com conector</t>
  </si>
  <si>
    <t>Caixa de inspeção em concreto pré-moldado dn 60mm com tampa h= 60cm fornecimento e instalacao</t>
  </si>
  <si>
    <t>74166/001</t>
  </si>
  <si>
    <t>08.21</t>
  </si>
  <si>
    <t>08.22</t>
  </si>
  <si>
    <t>08.23</t>
  </si>
  <si>
    <t>16.01 - QUIOSQUE COM COBERTURA</t>
  </si>
  <si>
    <t>Compensado Naval 15 mm</t>
  </si>
  <si>
    <t>Tabua Madeira de Lei</t>
  </si>
  <si>
    <t>Cola branca</t>
  </si>
  <si>
    <t>Rodizio de latão 6mm c/rolamento skf</t>
  </si>
  <si>
    <t>Parafuso de latão</t>
  </si>
  <si>
    <t>Cantoneira de aluminio</t>
  </si>
  <si>
    <t>Marceneiro</t>
  </si>
  <si>
    <t>SUB -TOTAL</t>
  </si>
  <si>
    <t>IDEIA GRAFICA</t>
  </si>
  <si>
    <t>M2</t>
  </si>
  <si>
    <t>BIRÔ CROQUI</t>
  </si>
  <si>
    <t>Mercado</t>
  </si>
  <si>
    <t>Lona reforçada com ilhoes</t>
  </si>
  <si>
    <t>Composição</t>
  </si>
  <si>
    <t>16.02 - QUIOSQUE SEM COBERTURA</t>
  </si>
  <si>
    <t>Bloco de concreto tipo intertravado esp. 4 cm</t>
  </si>
  <si>
    <t>Bloco de concreto intertravado e=4cm</t>
  </si>
  <si>
    <t>COTAÇÃO DE PREÇOS DA LONA DAS BARRACAS</t>
  </si>
  <si>
    <t>Lona com Ilhoes</t>
  </si>
  <si>
    <t>17.03. LETREIRO EM LONA</t>
  </si>
  <si>
    <t>7.05. BLOCO DE CONCRETO INTERTRAVADO E = 4CM</t>
  </si>
  <si>
    <t>Revestimento cerâmico para piso com placas tipo três dimensões 45x45 cm</t>
  </si>
  <si>
    <t>Importa o presente orçamento o  Total de R$  494.922,86)                                                                                                                                                                                                     (Quatrocentos e noventa e quatro mil, novecentos  e vinte e dois reais e oitenta e seis centavos)</t>
  </si>
  <si>
    <t>Reaterro compactado a 97% P.N. ou reaterro apiloado (Valas de Fundações e Residenciais)</t>
  </si>
  <si>
    <t>09.05</t>
  </si>
  <si>
    <t>09.06</t>
  </si>
  <si>
    <t>09.07</t>
  </si>
  <si>
    <t>12.08</t>
  </si>
</sst>
</file>

<file path=xl/styles.xml><?xml version="1.0" encoding="utf-8"?>
<styleSheet xmlns="http://schemas.openxmlformats.org/spreadsheetml/2006/main">
  <numFmts count="7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#,##0;\-&quot;R$&quot;#,##0"/>
    <numFmt numFmtId="179" formatCode="&quot;R$&quot;#,##0;[Red]\-&quot;R$&quot;#,##0"/>
    <numFmt numFmtId="180" formatCode="&quot;R$&quot;#,##0.00;\-&quot;R$&quot;#,##0.00"/>
    <numFmt numFmtId="181" formatCode="&quot;R$&quot;#,##0.00;[Red]\-&quot;R$&quot;#,##0.00"/>
    <numFmt numFmtId="182" formatCode="_-&quot;R$&quot;* #,##0_-;\-&quot;R$&quot;* #,##0_-;_-&quot;R$&quot;* &quot;-&quot;_-;_-@_-"/>
    <numFmt numFmtId="183" formatCode="_-&quot;R$&quot;* #,##0.00_-;\-&quot;R$&quot;* #,##0.00_-;_-&quot;R$&quot;* &quot;-&quot;??_-;_-@_-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R$&quot;\ #,##0_);\(&quot;R$&quot;\ #,##0\)"/>
    <numFmt numFmtId="191" formatCode="&quot;R$&quot;\ #,##0_);[Red]\(&quot;R$&quot;\ #,##0\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(&quot;R$&quot;\ * #,##0.00_);_(&quot;R$&quot;\ * \(#,##0.00\);_(&quot;R$&quot;\ * &quot;-&quot;??_);_(@_)"/>
    <numFmt numFmtId="196" formatCode="\R\$#,##0_);\(\R\$#,##0\)"/>
    <numFmt numFmtId="197" formatCode="\R\$\ \ #,##0_);\(\R\$\ \ #,##0\)"/>
    <numFmt numFmtId="198" formatCode="\R\$\ \ #,##0.00_);\(\R\$\ \ #,##0.00\)"/>
    <numFmt numFmtId="199" formatCode="General_)"/>
    <numFmt numFmtId="200" formatCode="#,##0.000_);\(#,##0.000\)"/>
    <numFmt numFmtId="201" formatCode="&quot;R$&quot;#,##0.00"/>
    <numFmt numFmtId="202" formatCode="[$-416]dddd\,\ d&quot; de &quot;mmmm&quot; de &quot;yyyy"/>
    <numFmt numFmtId="203" formatCode="&quot;Sim&quot;;&quot;Sim&quot;;&quot;Não&quot;"/>
    <numFmt numFmtId="204" formatCode="&quot;Verdadeiro&quot;;&quot;Verdadeiro&quot;;&quot;Falso&quot;"/>
    <numFmt numFmtId="205" formatCode="&quot;Ativar&quot;;&quot;Ativar&quot;;&quot;Desativar&quot;"/>
    <numFmt numFmtId="206" formatCode="0.000"/>
    <numFmt numFmtId="207" formatCode="0.0"/>
    <numFmt numFmtId="208" formatCode="0.0%"/>
    <numFmt numFmtId="209" formatCode="0.000%"/>
    <numFmt numFmtId="210" formatCode="\R\$\ #,##0.00_);\(&quot;Cr$&quot;#,##0.00\)"/>
    <numFmt numFmtId="211" formatCode="0.0000"/>
    <numFmt numFmtId="212" formatCode="#,##0.000"/>
    <numFmt numFmtId="213" formatCode="_(* #,##0.000_);_(* \(#,##0.000\);_(* &quot;-&quot;??_);_(@_)"/>
    <numFmt numFmtId="214" formatCode="0.00000"/>
    <numFmt numFmtId="215" formatCode="#,##0.0000"/>
    <numFmt numFmtId="216" formatCode="&quot;R$&quot;\ #,##0.00"/>
    <numFmt numFmtId="217" formatCode="_(* #,##0.00_);_(* \(#,##0.00\);_(* \-??_);_(@_)"/>
    <numFmt numFmtId="218" formatCode="&quot;R$&quot;\ #,##0.0000"/>
    <numFmt numFmtId="219" formatCode="#,##0.0"/>
    <numFmt numFmtId="220" formatCode="_(* #,##0.000000_);_(* \(#,##0.000000\);_(* &quot;-&quot;??_);_(@_)"/>
    <numFmt numFmtId="221" formatCode="_-[$R$-416]\ * #,##0.00_-;\-[$R$-416]\ * #,##0.00_-;_-[$R$-416]\ * &quot;-&quot;??_-;_-@_-"/>
    <numFmt numFmtId="222" formatCode="_(* #,##0.0000_);_(* \(#,##0.0000\);_(* &quot;-&quot;??_);_(@_)"/>
    <numFmt numFmtId="223" formatCode="&quot;R$&quot;\ #,##0.00000"/>
    <numFmt numFmtId="224" formatCode="&quot;R$&quot;\ #,##0.000"/>
    <numFmt numFmtId="225" formatCode="&quot;Ativado&quot;;&quot;Ativado&quot;;&quot;Desativado&quot;"/>
    <numFmt numFmtId="226" formatCode="[$€-2]\ #,##0.00_);[Red]\([$€-2]\ #,##0.00\)"/>
    <numFmt numFmtId="227" formatCode="&quot;R$&quot;\ #,##0.0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Century Gothic"/>
      <family val="2"/>
    </font>
    <font>
      <sz val="11"/>
      <name val="Century Gothic"/>
      <family val="2"/>
    </font>
    <font>
      <b/>
      <sz val="11"/>
      <color indexed="8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sz val="11"/>
      <color indexed="8"/>
      <name val="Century Gothic"/>
      <family val="2"/>
    </font>
    <font>
      <sz val="10"/>
      <name val="Century Gothic"/>
      <family val="2"/>
    </font>
    <font>
      <sz val="8"/>
      <name val="Arial"/>
      <family val="2"/>
    </font>
    <font>
      <b/>
      <sz val="16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hair"/>
      <bottom style="hair"/>
    </border>
    <border>
      <left style="hair"/>
      <right>
        <color indexed="63"/>
      </right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4" fontId="57" fillId="0" borderId="0" xfId="0" applyNumberFormat="1" applyFont="1" applyFill="1" applyAlignment="1" applyProtection="1">
      <alignment vertic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208" fontId="16" fillId="33" borderId="12" xfId="52" applyNumberFormat="1" applyFont="1" applyFill="1" applyBorder="1" applyAlignment="1">
      <alignment horizontal="center"/>
    </xf>
    <xf numFmtId="209" fontId="16" fillId="0" borderId="13" xfId="52" applyNumberFormat="1" applyFont="1" applyBorder="1" applyAlignment="1">
      <alignment/>
    </xf>
    <xf numFmtId="4" fontId="12" fillId="0" borderId="14" xfId="52" applyNumberFormat="1" applyFont="1" applyBorder="1" applyAlignment="1">
      <alignment horizontal="centerContinuous"/>
    </xf>
    <xf numFmtId="2" fontId="12" fillId="0" borderId="13" xfId="52" applyNumberFormat="1" applyFont="1" applyBorder="1" applyAlignment="1">
      <alignment horizontal="centerContinuous"/>
    </xf>
    <xf numFmtId="209" fontId="16" fillId="0" borderId="13" xfId="52" applyNumberFormat="1" applyFont="1" applyBorder="1" applyAlignment="1">
      <alignment horizontal="centerContinuous"/>
    </xf>
    <xf numFmtId="4" fontId="12" fillId="33" borderId="14" xfId="52" applyNumberFormat="1" applyFont="1" applyFill="1" applyBorder="1" applyAlignment="1">
      <alignment horizontal="left"/>
    </xf>
    <xf numFmtId="2" fontId="12" fillId="33" borderId="13" xfId="52" applyNumberFormat="1" applyFont="1" applyFill="1" applyBorder="1" applyAlignment="1">
      <alignment horizontal="centerContinuous"/>
    </xf>
    <xf numFmtId="209" fontId="16" fillId="33" borderId="13" xfId="52" applyNumberFormat="1" applyFont="1" applyFill="1" applyBorder="1" applyAlignment="1">
      <alignment horizontal="centerContinuous"/>
    </xf>
    <xf numFmtId="209" fontId="16" fillId="33" borderId="11" xfId="52" applyNumberFormat="1" applyFont="1" applyFill="1" applyBorder="1" applyAlignment="1">
      <alignment horizontal="centerContinuous"/>
    </xf>
    <xf numFmtId="4" fontId="12" fillId="33" borderId="14" xfId="52" applyNumberFormat="1" applyFont="1" applyFill="1" applyBorder="1" applyAlignment="1">
      <alignment horizontal="centerContinuous"/>
    </xf>
    <xf numFmtId="171" fontId="16" fillId="0" borderId="0" xfId="64" applyFont="1" applyBorder="1" applyAlignment="1">
      <alignment/>
    </xf>
    <xf numFmtId="208" fontId="12" fillId="33" borderId="15" xfId="52" applyNumberFormat="1" applyFont="1" applyFill="1" applyBorder="1" applyAlignment="1">
      <alignment horizontal="center"/>
    </xf>
    <xf numFmtId="208" fontId="12" fillId="33" borderId="16" xfId="52" applyNumberFormat="1" applyFont="1" applyFill="1" applyBorder="1" applyAlignment="1">
      <alignment horizontal="center"/>
    </xf>
    <xf numFmtId="209" fontId="16" fillId="0" borderId="11" xfId="52" applyNumberFormat="1" applyFont="1" applyBorder="1" applyAlignment="1">
      <alignment horizontal="centerContinuous"/>
    </xf>
    <xf numFmtId="208" fontId="12" fillId="33" borderId="12" xfId="52" applyNumberFormat="1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210" fontId="14" fillId="0" borderId="10" xfId="47" applyNumberFormat="1" applyFont="1" applyBorder="1" applyAlignment="1">
      <alignment horizontal="left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20" fontId="19" fillId="0" borderId="0" xfId="0" applyNumberFormat="1" applyFont="1" applyFill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horizontal="right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4" fontId="0" fillId="33" borderId="0" xfId="0" applyNumberFormat="1" applyFill="1" applyAlignment="1" applyProtection="1">
      <alignment vertical="center"/>
      <protection/>
    </xf>
    <xf numFmtId="4" fontId="1" fillId="33" borderId="0" xfId="0" applyNumberFormat="1" applyFont="1" applyFill="1" applyAlignment="1" applyProtection="1">
      <alignment vertical="center"/>
      <protection/>
    </xf>
    <xf numFmtId="0" fontId="58" fillId="33" borderId="0" xfId="0" applyFont="1" applyFill="1" applyAlignment="1" applyProtection="1">
      <alignment/>
      <protection/>
    </xf>
    <xf numFmtId="4" fontId="0" fillId="33" borderId="0" xfId="0" applyNumberFormat="1" applyFill="1" applyAlignment="1" applyProtection="1">
      <alignment horizontal="right" vertical="center"/>
      <protection/>
    </xf>
    <xf numFmtId="201" fontId="0" fillId="33" borderId="0" xfId="0" applyNumberFormat="1" applyFill="1" applyAlignment="1" applyProtection="1">
      <alignment horizontal="right" vertical="center"/>
      <protection/>
    </xf>
    <xf numFmtId="0" fontId="0" fillId="33" borderId="0" xfId="0" applyFill="1" applyAlignment="1" applyProtection="1">
      <alignment horizontal="left" vertical="center"/>
      <protection/>
    </xf>
    <xf numFmtId="4" fontId="57" fillId="33" borderId="0" xfId="0" applyNumberFormat="1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20" fontId="19" fillId="33" borderId="0" xfId="0" applyNumberFormat="1" applyFont="1" applyFill="1" applyAlignment="1" applyProtection="1">
      <alignment horizontal="center"/>
      <protection/>
    </xf>
    <xf numFmtId="0" fontId="0" fillId="33" borderId="0" xfId="0" applyFill="1" applyAlignment="1">
      <alignment horizontal="center"/>
    </xf>
    <xf numFmtId="0" fontId="0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left" vertical="center"/>
    </xf>
    <xf numFmtId="217" fontId="19" fillId="33" borderId="0" xfId="64" applyNumberFormat="1" applyFont="1" applyFill="1" applyBorder="1" applyAlignment="1" applyProtection="1">
      <alignment horizontal="right" vertical="center"/>
      <protection/>
    </xf>
    <xf numFmtId="217" fontId="19" fillId="33" borderId="0" xfId="64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/>
    </xf>
    <xf numFmtId="0" fontId="1" fillId="33" borderId="20" xfId="0" applyFont="1" applyFill="1" applyBorder="1" applyAlignment="1">
      <alignment vertical="center"/>
    </xf>
    <xf numFmtId="2" fontId="0" fillId="33" borderId="21" xfId="0" applyNumberFormat="1" applyFont="1" applyFill="1" applyBorder="1" applyAlignment="1">
      <alignment horizontal="left" vertical="center"/>
    </xf>
    <xf numFmtId="0" fontId="1" fillId="33" borderId="22" xfId="0" applyFont="1" applyFill="1" applyBorder="1" applyAlignment="1">
      <alignment vertical="center"/>
    </xf>
    <xf numFmtId="0" fontId="1" fillId="33" borderId="23" xfId="0" applyFont="1" applyFill="1" applyBorder="1" applyAlignment="1">
      <alignment horizontal="left" vertical="center"/>
    </xf>
    <xf numFmtId="217" fontId="0" fillId="33" borderId="24" xfId="64" applyNumberFormat="1" applyFont="1" applyFill="1" applyBorder="1" applyAlignment="1" applyProtection="1">
      <alignment horizontal="left" vertical="center"/>
      <protection/>
    </xf>
    <xf numFmtId="0" fontId="4" fillId="0" borderId="25" xfId="0" applyFont="1" applyFill="1" applyBorder="1" applyAlignment="1" applyProtection="1">
      <alignment horizontal="center"/>
      <protection locked="0"/>
    </xf>
    <xf numFmtId="4" fontId="10" fillId="0" borderId="25" xfId="0" applyNumberFormat="1" applyFont="1" applyFill="1" applyBorder="1" applyAlignment="1" applyProtection="1">
      <alignment/>
      <protection/>
    </xf>
    <xf numFmtId="49" fontId="0" fillId="33" borderId="26" xfId="0" applyNumberFormat="1" applyFont="1" applyFill="1" applyBorder="1" applyAlignment="1">
      <alignment horizontal="left" vertical="center"/>
    </xf>
    <xf numFmtId="209" fontId="0" fillId="0" borderId="0" xfId="0" applyNumberFormat="1" applyAlignment="1">
      <alignment/>
    </xf>
    <xf numFmtId="4" fontId="12" fillId="0" borderId="14" xfId="52" applyNumberFormat="1" applyFont="1" applyFill="1" applyBorder="1" applyAlignment="1">
      <alignment horizontal="centerContinuous"/>
    </xf>
    <xf numFmtId="2" fontId="12" fillId="0" borderId="13" xfId="52" applyNumberFormat="1" applyFont="1" applyFill="1" applyBorder="1" applyAlignment="1">
      <alignment horizontal="centerContinuous"/>
    </xf>
    <xf numFmtId="209" fontId="16" fillId="0" borderId="11" xfId="52" applyNumberFormat="1" applyFont="1" applyFill="1" applyBorder="1" applyAlignment="1">
      <alignment horizontal="centerContinuous"/>
    </xf>
    <xf numFmtId="0" fontId="0" fillId="33" borderId="0" xfId="0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4" fontId="0" fillId="33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33" borderId="27" xfId="0" applyFont="1" applyFill="1" applyBorder="1" applyAlignment="1">
      <alignment horizontal="center" vertical="center"/>
    </xf>
    <xf numFmtId="10" fontId="16" fillId="0" borderId="18" xfId="52" applyNumberFormat="1" applyFont="1" applyBorder="1" applyAlignment="1">
      <alignment/>
    </xf>
    <xf numFmtId="0" fontId="0" fillId="33" borderId="27" xfId="0" applyFill="1" applyBorder="1" applyAlignment="1">
      <alignment/>
    </xf>
    <xf numFmtId="0" fontId="0" fillId="33" borderId="27" xfId="0" applyFont="1" applyFill="1" applyBorder="1" applyAlignment="1">
      <alignment vertical="center"/>
    </xf>
    <xf numFmtId="0" fontId="0" fillId="33" borderId="27" xfId="0" applyFill="1" applyBorder="1" applyAlignment="1">
      <alignment horizontal="center" vertical="center"/>
    </xf>
    <xf numFmtId="215" fontId="0" fillId="33" borderId="27" xfId="0" applyNumberFormat="1" applyFill="1" applyBorder="1" applyAlignment="1">
      <alignment horizontal="center" vertical="center" wrapText="1"/>
    </xf>
    <xf numFmtId="0" fontId="0" fillId="33" borderId="27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215" fontId="0" fillId="33" borderId="0" xfId="0" applyNumberForma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horizontal="center" vertical="center" wrapText="1"/>
    </xf>
    <xf numFmtId="218" fontId="0" fillId="33" borderId="27" xfId="0" applyNumberFormat="1" applyFill="1" applyBorder="1" applyAlignment="1">
      <alignment horizontal="center" vertical="center"/>
    </xf>
    <xf numFmtId="0" fontId="56" fillId="33" borderId="27" xfId="0" applyFont="1" applyFill="1" applyBorder="1" applyAlignment="1">
      <alignment horizontal="left" vertical="center"/>
    </xf>
    <xf numFmtId="10" fontId="56" fillId="33" borderId="27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left" vertical="center"/>
    </xf>
    <xf numFmtId="10" fontId="56" fillId="33" borderId="0" xfId="0" applyNumberFormat="1" applyFont="1" applyFill="1" applyBorder="1" applyAlignment="1">
      <alignment horizontal="center" vertical="center"/>
    </xf>
    <xf numFmtId="216" fontId="0" fillId="33" borderId="0" xfId="0" applyNumberFormat="1" applyFill="1" applyBorder="1" applyAlignment="1">
      <alignment horizontal="center" vertical="center"/>
    </xf>
    <xf numFmtId="0" fontId="0" fillId="33" borderId="2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6" fillId="33" borderId="27" xfId="0" applyFont="1" applyFill="1" applyBorder="1" applyAlignment="1">
      <alignment horizontal="left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221" fontId="1" fillId="34" borderId="29" xfId="47" applyNumberFormat="1" applyFont="1" applyFill="1" applyBorder="1" applyAlignment="1">
      <alignment horizontal="center" vertical="center"/>
    </xf>
    <xf numFmtId="0" fontId="0" fillId="33" borderId="30" xfId="0" applyFill="1" applyBorder="1" applyAlignment="1">
      <alignment/>
    </xf>
    <xf numFmtId="4" fontId="12" fillId="0" borderId="13" xfId="52" applyNumberFormat="1" applyFont="1" applyFill="1" applyBorder="1" applyAlignment="1">
      <alignment horizontal="center"/>
    </xf>
    <xf numFmtId="208" fontId="16" fillId="0" borderId="12" xfId="52" applyNumberFormat="1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56" fillId="33" borderId="27" xfId="0" applyFont="1" applyFill="1" applyBorder="1" applyAlignment="1">
      <alignment horizontal="left" vertical="center"/>
    </xf>
    <xf numFmtId="0" fontId="0" fillId="33" borderId="30" xfId="0" applyFill="1" applyBorder="1" applyAlignment="1">
      <alignment horizontal="center" vertical="center"/>
    </xf>
    <xf numFmtId="209" fontId="16" fillId="0" borderId="13" xfId="52" applyNumberFormat="1" applyFont="1" applyFill="1" applyBorder="1" applyAlignment="1">
      <alignment horizontal="centerContinuous"/>
    </xf>
    <xf numFmtId="0" fontId="19" fillId="33" borderId="12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0" fillId="33" borderId="33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>
      <alignment horizontal="center" vertical="center"/>
    </xf>
    <xf numFmtId="4" fontId="1" fillId="33" borderId="33" xfId="0" applyNumberFormat="1" applyFont="1" applyFill="1" applyBorder="1" applyAlignment="1" applyProtection="1">
      <alignment horizontal="right" vertical="center"/>
      <protection/>
    </xf>
    <xf numFmtId="0" fontId="0" fillId="0" borderId="33" xfId="0" applyFont="1" applyBorder="1" applyAlignment="1">
      <alignment horizontal="left" vertical="center" wrapText="1"/>
    </xf>
    <xf numFmtId="0" fontId="9" fillId="0" borderId="33" xfId="0" applyFont="1" applyFill="1" applyBorder="1" applyAlignment="1">
      <alignment horizontal="center" vertical="center"/>
    </xf>
    <xf numFmtId="216" fontId="0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wrapText="1"/>
    </xf>
    <xf numFmtId="216" fontId="0" fillId="0" borderId="33" xfId="0" applyNumberFormat="1" applyFont="1" applyFill="1" applyBorder="1" applyAlignment="1" applyProtection="1">
      <alignment horizontal="center" vertical="center" wrapText="1"/>
      <protection/>
    </xf>
    <xf numFmtId="4" fontId="1" fillId="0" borderId="33" xfId="0" applyNumberFormat="1" applyFont="1" applyFill="1" applyBorder="1" applyAlignment="1" applyProtection="1">
      <alignment horizontal="right" vertical="center"/>
      <protection/>
    </xf>
    <xf numFmtId="0" fontId="59" fillId="0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left" vertical="center"/>
    </xf>
    <xf numFmtId="0" fontId="9" fillId="33" borderId="33" xfId="0" applyFont="1" applyFill="1" applyBorder="1" applyAlignment="1" applyProtection="1">
      <alignment horizontal="center" vertical="center"/>
      <protection/>
    </xf>
    <xf numFmtId="4" fontId="1" fillId="33" borderId="33" xfId="0" applyNumberFormat="1" applyFont="1" applyFill="1" applyBorder="1" applyAlignment="1" applyProtection="1">
      <alignment vertical="center"/>
      <protection/>
    </xf>
    <xf numFmtId="0" fontId="0" fillId="33" borderId="33" xfId="0" applyFill="1" applyBorder="1" applyAlignment="1" applyProtection="1">
      <alignment horizontal="left" vertical="center"/>
      <protection/>
    </xf>
    <xf numFmtId="0" fontId="58" fillId="33" borderId="33" xfId="0" applyFont="1" applyFill="1" applyBorder="1" applyAlignment="1" applyProtection="1">
      <alignment/>
      <protection/>
    </xf>
    <xf numFmtId="4" fontId="0" fillId="33" borderId="33" xfId="0" applyNumberFormat="1" applyFill="1" applyBorder="1" applyAlignment="1" applyProtection="1">
      <alignment horizontal="right" vertical="center"/>
      <protection/>
    </xf>
    <xf numFmtId="201" fontId="0" fillId="33" borderId="33" xfId="0" applyNumberFormat="1" applyFill="1" applyBorder="1" applyAlignment="1" applyProtection="1">
      <alignment horizontal="right" vertical="center"/>
      <protection/>
    </xf>
    <xf numFmtId="4" fontId="1" fillId="11" borderId="33" xfId="0" applyNumberFormat="1" applyFont="1" applyFill="1" applyBorder="1" applyAlignment="1" applyProtection="1">
      <alignment horizontal="center" vertical="center"/>
      <protection/>
    </xf>
    <xf numFmtId="0" fontId="1" fillId="11" borderId="33" xfId="0" applyFont="1" applyFill="1" applyBorder="1" applyAlignment="1" applyProtection="1">
      <alignment horizontal="center" vertical="center"/>
      <protection/>
    </xf>
    <xf numFmtId="0" fontId="1" fillId="5" borderId="33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left" vertical="center"/>
    </xf>
    <xf numFmtId="0" fontId="9" fillId="5" borderId="33" xfId="0" applyFont="1" applyFill="1" applyBorder="1" applyAlignment="1">
      <alignment horizontal="center"/>
    </xf>
    <xf numFmtId="4" fontId="0" fillId="5" borderId="33" xfId="0" applyNumberFormat="1" applyFont="1" applyFill="1" applyBorder="1" applyAlignment="1" applyProtection="1">
      <alignment horizontal="right" vertical="center"/>
      <protection/>
    </xf>
    <xf numFmtId="4" fontId="0" fillId="5" borderId="33" xfId="0" applyNumberFormat="1" applyFont="1" applyFill="1" applyBorder="1" applyAlignment="1" applyProtection="1">
      <alignment horizontal="right" vertical="center"/>
      <protection hidden="1"/>
    </xf>
    <xf numFmtId="216" fontId="1" fillId="5" borderId="33" xfId="0" applyNumberFormat="1" applyFont="1" applyFill="1" applyBorder="1" applyAlignment="1" applyProtection="1">
      <alignment horizontal="center" vertical="center" wrapText="1"/>
      <protection/>
    </xf>
    <xf numFmtId="0" fontId="9" fillId="5" borderId="33" xfId="0" applyFont="1" applyFill="1" applyBorder="1" applyAlignment="1">
      <alignment horizontal="center" vertical="center"/>
    </xf>
    <xf numFmtId="216" fontId="0" fillId="5" borderId="33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216" fontId="1" fillId="0" borderId="33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/>
      <protection/>
    </xf>
    <xf numFmtId="20" fontId="0" fillId="33" borderId="0" xfId="0" applyNumberForma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4" fontId="57" fillId="33" borderId="0" xfId="0" applyNumberFormat="1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33" borderId="35" xfId="0" applyFill="1" applyBorder="1" applyAlignment="1" applyProtection="1">
      <alignment horizontal="right" vertical="center"/>
      <protection/>
    </xf>
    <xf numFmtId="0" fontId="1" fillId="33" borderId="35" xfId="0" applyFont="1" applyFill="1" applyBorder="1" applyAlignment="1" applyProtection="1">
      <alignment horizontal="right"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4" fontId="57" fillId="33" borderId="35" xfId="0" applyNumberFormat="1" applyFont="1" applyFill="1" applyBorder="1" applyAlignment="1" applyProtection="1">
      <alignment horizontal="right" vertical="center"/>
      <protection/>
    </xf>
    <xf numFmtId="4" fontId="0" fillId="33" borderId="35" xfId="0" applyNumberFormat="1" applyFill="1" applyBorder="1" applyAlignment="1" applyProtection="1">
      <alignment vertical="center"/>
      <protection/>
    </xf>
    <xf numFmtId="4" fontId="1" fillId="33" borderId="36" xfId="0" applyNumberFormat="1" applyFont="1" applyFill="1" applyBorder="1" applyAlignment="1" applyProtection="1">
      <alignment vertical="center"/>
      <protection/>
    </xf>
    <xf numFmtId="216" fontId="0" fillId="33" borderId="33" xfId="0" applyNumberFormat="1" applyFont="1" applyFill="1" applyBorder="1" applyAlignment="1" applyProtection="1">
      <alignment horizontal="center" vertical="center" wrapText="1"/>
      <protection/>
    </xf>
    <xf numFmtId="4" fontId="1" fillId="11" borderId="33" xfId="0" applyNumberFormat="1" applyFont="1" applyFill="1" applyBorder="1" applyAlignment="1" applyProtection="1">
      <alignment horizontal="center" vertical="center"/>
      <protection/>
    </xf>
    <xf numFmtId="0" fontId="0" fillId="33" borderId="33" xfId="0" applyFont="1" applyFill="1" applyBorder="1" applyAlignment="1" applyProtection="1">
      <alignment horizontal="center" vertical="center"/>
      <protection/>
    </xf>
    <xf numFmtId="4" fontId="0" fillId="5" borderId="33" xfId="0" applyNumberFormat="1" applyFont="1" applyFill="1" applyBorder="1" applyAlignment="1" applyProtection="1">
      <alignment horizontal="center" vertical="center"/>
      <protection hidden="1"/>
    </xf>
    <xf numFmtId="0" fontId="0" fillId="33" borderId="33" xfId="0" applyFont="1" applyFill="1" applyBorder="1" applyAlignment="1" quotePrefix="1">
      <alignment horizontal="center" vertical="center"/>
    </xf>
    <xf numFmtId="4" fontId="0" fillId="33" borderId="33" xfId="0" applyNumberFormat="1" applyFont="1" applyFill="1" applyBorder="1" applyAlignment="1" applyProtection="1">
      <alignment horizontal="center" vertical="center" wrapText="1"/>
      <protection/>
    </xf>
    <xf numFmtId="2" fontId="0" fillId="33" borderId="33" xfId="0" applyNumberFormat="1" applyFill="1" applyBorder="1" applyAlignment="1">
      <alignment horizontal="center"/>
    </xf>
    <xf numFmtId="2" fontId="0" fillId="33" borderId="33" xfId="0" applyNumberFormat="1" applyFont="1" applyFill="1" applyBorder="1" applyAlignment="1" applyProtection="1">
      <alignment horizontal="center" vertical="center"/>
      <protection/>
    </xf>
    <xf numFmtId="0" fontId="1" fillId="33" borderId="33" xfId="0" applyFont="1" applyFill="1" applyBorder="1" applyAlignment="1">
      <alignment horizontal="center" vertical="center"/>
    </xf>
    <xf numFmtId="0" fontId="19" fillId="33" borderId="33" xfId="0" applyFont="1" applyFill="1" applyBorder="1" applyAlignment="1">
      <alignment horizontal="center" vertical="center"/>
    </xf>
    <xf numFmtId="0" fontId="0" fillId="33" borderId="33" xfId="0" applyFill="1" applyBorder="1" applyAlignment="1" applyProtection="1">
      <alignment horizontal="center" vertical="center"/>
      <protection/>
    </xf>
    <xf numFmtId="4" fontId="12" fillId="0" borderId="37" xfId="52" applyNumberFormat="1" applyFont="1" applyBorder="1" applyAlignment="1">
      <alignment horizontal="centerContinuous"/>
    </xf>
    <xf numFmtId="2" fontId="12" fillId="0" borderId="0" xfId="52" applyNumberFormat="1" applyFont="1" applyBorder="1" applyAlignment="1">
      <alignment horizontal="centerContinuous"/>
    </xf>
    <xf numFmtId="209" fontId="16" fillId="0" borderId="0" xfId="52" applyNumberFormat="1" applyFont="1" applyBorder="1" applyAlignment="1">
      <alignment horizontal="centerContinuous"/>
    </xf>
    <xf numFmtId="4" fontId="12" fillId="0" borderId="37" xfId="52" applyNumberFormat="1" applyFont="1" applyFill="1" applyBorder="1" applyAlignment="1">
      <alignment horizontal="center"/>
    </xf>
    <xf numFmtId="4" fontId="12" fillId="0" borderId="0" xfId="52" applyNumberFormat="1" applyFont="1" applyFill="1" applyBorder="1" applyAlignment="1">
      <alignment horizontal="center"/>
    </xf>
    <xf numFmtId="4" fontId="12" fillId="0" borderId="10" xfId="52" applyNumberFormat="1" applyFont="1" applyFill="1" applyBorder="1" applyAlignment="1">
      <alignment horizontal="center"/>
    </xf>
    <xf numFmtId="209" fontId="16" fillId="0" borderId="10" xfId="52" applyNumberFormat="1" applyFont="1" applyBorder="1" applyAlignment="1">
      <alignment horizontal="centerContinuous"/>
    </xf>
    <xf numFmtId="2" fontId="12" fillId="0" borderId="0" xfId="52" applyNumberFormat="1" applyFont="1" applyFill="1" applyBorder="1" applyAlignment="1">
      <alignment horizontal="centerContinuous"/>
    </xf>
    <xf numFmtId="4" fontId="12" fillId="0" borderId="37" xfId="52" applyNumberFormat="1" applyFont="1" applyBorder="1" applyAlignment="1">
      <alignment horizontal="center"/>
    </xf>
    <xf numFmtId="4" fontId="12" fillId="33" borderId="37" xfId="52" applyNumberFormat="1" applyFont="1" applyFill="1" applyBorder="1" applyAlignment="1">
      <alignment horizontal="centerContinuous"/>
    </xf>
    <xf numFmtId="2" fontId="12" fillId="33" borderId="0" xfId="52" applyNumberFormat="1" applyFont="1" applyFill="1" applyBorder="1" applyAlignment="1">
      <alignment horizontal="centerContinuous"/>
    </xf>
    <xf numFmtId="209" fontId="16" fillId="33" borderId="10" xfId="52" applyNumberFormat="1" applyFont="1" applyFill="1" applyBorder="1" applyAlignment="1">
      <alignment horizontal="centerContinuous"/>
    </xf>
    <xf numFmtId="4" fontId="12" fillId="0" borderId="14" xfId="52" applyNumberFormat="1" applyFont="1" applyBorder="1" applyAlignment="1">
      <alignment horizontal="left"/>
    </xf>
    <xf numFmtId="0" fontId="0" fillId="0" borderId="0" xfId="0" applyFont="1" applyAlignment="1">
      <alignment/>
    </xf>
    <xf numFmtId="4" fontId="12" fillId="0" borderId="14" xfId="52" applyNumberFormat="1" applyFont="1" applyBorder="1" applyAlignment="1">
      <alignment horizontal="center"/>
    </xf>
    <xf numFmtId="2" fontId="12" fillId="0" borderId="13" xfId="52" applyNumberFormat="1" applyFont="1" applyFill="1" applyBorder="1" applyAlignment="1">
      <alignment horizontal="center"/>
    </xf>
    <xf numFmtId="0" fontId="13" fillId="35" borderId="35" xfId="0" applyFont="1" applyFill="1" applyBorder="1" applyAlignment="1">
      <alignment horizontal="right"/>
    </xf>
    <xf numFmtId="4" fontId="13" fillId="35" borderId="36" xfId="0" applyNumberFormat="1" applyFont="1" applyFill="1" applyBorder="1" applyAlignment="1">
      <alignment horizontal="center"/>
    </xf>
    <xf numFmtId="210" fontId="15" fillId="35" borderId="34" xfId="52" applyNumberFormat="1" applyFont="1" applyFill="1" applyBorder="1" applyAlignment="1">
      <alignment horizontal="centerContinuous"/>
    </xf>
    <xf numFmtId="171" fontId="13" fillId="35" borderId="35" xfId="0" applyNumberFormat="1" applyFont="1" applyFill="1" applyBorder="1" applyAlignment="1">
      <alignment horizontal="centerContinuous"/>
    </xf>
    <xf numFmtId="2" fontId="16" fillId="35" borderId="35" xfId="64" applyNumberFormat="1" applyFont="1" applyFill="1" applyBorder="1" applyAlignment="1">
      <alignment horizontal="centerContinuous"/>
    </xf>
    <xf numFmtId="2" fontId="16" fillId="35" borderId="36" xfId="64" applyNumberFormat="1" applyFont="1" applyFill="1" applyBorder="1" applyAlignment="1">
      <alignment horizontal="centerContinuous"/>
    </xf>
    <xf numFmtId="0" fontId="17" fillId="35" borderId="34" xfId="0" applyFont="1" applyFill="1" applyBorder="1" applyAlignment="1">
      <alignment horizontal="centerContinuous"/>
    </xf>
    <xf numFmtId="0" fontId="14" fillId="35" borderId="12" xfId="0" applyFont="1" applyFill="1" applyBorder="1" applyAlignment="1">
      <alignment horizontal="right"/>
    </xf>
    <xf numFmtId="0" fontId="14" fillId="35" borderId="16" xfId="0" applyFont="1" applyFill="1" applyBorder="1" applyAlignment="1">
      <alignment/>
    </xf>
    <xf numFmtId="0" fontId="14" fillId="35" borderId="34" xfId="0" applyFont="1" applyFill="1" applyBorder="1" applyAlignment="1">
      <alignment horizontal="right"/>
    </xf>
    <xf numFmtId="0" fontId="14" fillId="35" borderId="35" xfId="0" applyFont="1" applyFill="1" applyBorder="1" applyAlignment="1">
      <alignment horizontal="right"/>
    </xf>
    <xf numFmtId="0" fontId="14" fillId="35" borderId="36" xfId="0" applyFont="1" applyFill="1" applyBorder="1" applyAlignment="1">
      <alignment/>
    </xf>
    <xf numFmtId="2" fontId="12" fillId="0" borderId="13" xfId="52" applyNumberFormat="1" applyFont="1" applyBorder="1" applyAlignment="1">
      <alignment horizontal="center"/>
    </xf>
    <xf numFmtId="209" fontId="16" fillId="0" borderId="13" xfId="52" applyNumberFormat="1" applyFont="1" applyBorder="1" applyAlignment="1">
      <alignment horizontal="center"/>
    </xf>
    <xf numFmtId="2" fontId="12" fillId="33" borderId="13" xfId="52" applyNumberFormat="1" applyFont="1" applyFill="1" applyBorder="1" applyAlignment="1">
      <alignment horizontal="center"/>
    </xf>
    <xf numFmtId="209" fontId="16" fillId="33" borderId="11" xfId="52" applyNumberFormat="1" applyFont="1" applyFill="1" applyBorder="1" applyAlignment="1">
      <alignment horizontal="center"/>
    </xf>
    <xf numFmtId="209" fontId="16" fillId="33" borderId="13" xfId="52" applyNumberFormat="1" applyFont="1" applyFill="1" applyBorder="1" applyAlignment="1">
      <alignment horizontal="center"/>
    </xf>
    <xf numFmtId="209" fontId="16" fillId="0" borderId="11" xfId="52" applyNumberFormat="1" applyFont="1" applyBorder="1" applyAlignment="1">
      <alignment horizontal="center"/>
    </xf>
    <xf numFmtId="2" fontId="12" fillId="0" borderId="0" xfId="52" applyNumberFormat="1" applyFont="1" applyBorder="1" applyAlignment="1">
      <alignment horizontal="center"/>
    </xf>
    <xf numFmtId="209" fontId="16" fillId="0" borderId="10" xfId="52" applyNumberFormat="1" applyFont="1" applyBorder="1" applyAlignment="1">
      <alignment horizontal="center"/>
    </xf>
    <xf numFmtId="209" fontId="16" fillId="0" borderId="0" xfId="52" applyNumberFormat="1" applyFont="1" applyBorder="1" applyAlignment="1">
      <alignment horizontal="center"/>
    </xf>
    <xf numFmtId="2" fontId="12" fillId="0" borderId="0" xfId="52" applyNumberFormat="1" applyFont="1" applyFill="1" applyBorder="1" applyAlignment="1">
      <alignment horizontal="center"/>
    </xf>
    <xf numFmtId="0" fontId="12" fillId="0" borderId="33" xfId="0" applyFont="1" applyBorder="1" applyAlignment="1">
      <alignment/>
    </xf>
    <xf numFmtId="0" fontId="12" fillId="36" borderId="35" xfId="0" applyFont="1" applyFill="1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" fontId="12" fillId="0" borderId="15" xfId="52" applyNumberFormat="1" applyFont="1" applyBorder="1" applyAlignment="1">
      <alignment horizontal="center"/>
    </xf>
    <xf numFmtId="2" fontId="12" fillId="0" borderId="12" xfId="52" applyNumberFormat="1" applyFont="1" applyFill="1" applyBorder="1" applyAlignment="1">
      <alignment horizontal="center"/>
    </xf>
    <xf numFmtId="209" fontId="16" fillId="0" borderId="16" xfId="52" applyNumberFormat="1" applyFont="1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8" fillId="0" borderId="37" xfId="0" applyFont="1" applyBorder="1" applyAlignment="1">
      <alignment/>
    </xf>
    <xf numFmtId="0" fontId="0" fillId="33" borderId="30" xfId="0" applyFill="1" applyBorder="1" applyAlignment="1">
      <alignment horizontal="center" vertical="center"/>
    </xf>
    <xf numFmtId="0" fontId="56" fillId="33" borderId="27" xfId="0" applyFont="1" applyFill="1" applyBorder="1" applyAlignment="1">
      <alignment horizontal="left" vertical="center"/>
    </xf>
    <xf numFmtId="0" fontId="0" fillId="33" borderId="31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56" fillId="33" borderId="27" xfId="0" applyFont="1" applyFill="1" applyBorder="1" applyAlignment="1">
      <alignment horizontal="left" vertical="center"/>
    </xf>
    <xf numFmtId="0" fontId="1" fillId="33" borderId="27" xfId="0" applyFont="1" applyFill="1" applyBorder="1" applyAlignment="1">
      <alignment vertical="center"/>
    </xf>
    <xf numFmtId="0" fontId="0" fillId="33" borderId="27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1" fillId="34" borderId="38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0" fillId="37" borderId="15" xfId="0" applyFill="1" applyBorder="1" applyAlignment="1">
      <alignment/>
    </xf>
    <xf numFmtId="0" fontId="0" fillId="37" borderId="12" xfId="0" applyFill="1" applyBorder="1" applyAlignment="1">
      <alignment horizontal="center"/>
    </xf>
    <xf numFmtId="0" fontId="0" fillId="37" borderId="12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3" xfId="0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4" fontId="0" fillId="37" borderId="13" xfId="0" applyNumberFormat="1" applyFont="1" applyFill="1" applyBorder="1" applyAlignment="1">
      <alignment horizontal="center"/>
    </xf>
    <xf numFmtId="4" fontId="0" fillId="37" borderId="13" xfId="0" applyNumberFormat="1" applyFill="1" applyBorder="1" applyAlignment="1">
      <alignment horizontal="center"/>
    </xf>
    <xf numFmtId="4" fontId="0" fillId="37" borderId="11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215" fontId="0" fillId="33" borderId="27" xfId="0" applyNumberFormat="1" applyFont="1" applyFill="1" applyBorder="1" applyAlignment="1" quotePrefix="1">
      <alignment horizontal="center" vertical="center" wrapText="1"/>
    </xf>
    <xf numFmtId="218" fontId="19" fillId="33" borderId="0" xfId="64" applyNumberFormat="1" applyFont="1" applyFill="1" applyBorder="1" applyAlignment="1" applyProtection="1">
      <alignment vertical="center"/>
      <protection/>
    </xf>
    <xf numFmtId="218" fontId="1" fillId="11" borderId="33" xfId="0" applyNumberFormat="1" applyFont="1" applyFill="1" applyBorder="1" applyAlignment="1" applyProtection="1">
      <alignment horizontal="center" vertical="center"/>
      <protection/>
    </xf>
    <xf numFmtId="218" fontId="0" fillId="5" borderId="33" xfId="0" applyNumberFormat="1" applyFont="1" applyFill="1" applyBorder="1" applyAlignment="1" applyProtection="1">
      <alignment horizontal="center" vertical="center"/>
      <protection hidden="1"/>
    </xf>
    <xf numFmtId="218" fontId="0" fillId="33" borderId="33" xfId="0" applyNumberFormat="1" applyFont="1" applyFill="1" applyBorder="1" applyAlignment="1" applyProtection="1">
      <alignment horizontal="center" vertical="center" wrapText="1"/>
      <protection/>
    </xf>
    <xf numFmtId="218" fontId="0" fillId="5" borderId="33" xfId="0" applyNumberFormat="1" applyFont="1" applyFill="1" applyBorder="1" applyAlignment="1" applyProtection="1">
      <alignment horizontal="center" vertical="center" wrapText="1"/>
      <protection hidden="1"/>
    </xf>
    <xf numFmtId="218" fontId="0" fillId="0" borderId="33" xfId="0" applyNumberFormat="1" applyFont="1" applyFill="1" applyBorder="1" applyAlignment="1" applyProtection="1">
      <alignment horizontal="center" vertical="center" wrapText="1"/>
      <protection/>
    </xf>
    <xf numFmtId="218" fontId="0" fillId="0" borderId="33" xfId="0" applyNumberFormat="1" applyFont="1" applyFill="1" applyBorder="1" applyAlignment="1" applyProtection="1">
      <alignment horizontal="center" vertical="center" wrapText="1"/>
      <protection hidden="1"/>
    </xf>
    <xf numFmtId="218" fontId="1" fillId="5" borderId="33" xfId="0" applyNumberFormat="1" applyFont="1" applyFill="1" applyBorder="1" applyAlignment="1" applyProtection="1">
      <alignment horizontal="center" vertical="center" wrapText="1"/>
      <protection hidden="1"/>
    </xf>
    <xf numFmtId="218" fontId="0" fillId="33" borderId="33" xfId="0" applyNumberFormat="1" applyFont="1" applyFill="1" applyBorder="1" applyAlignment="1" applyProtection="1">
      <alignment horizontal="center" vertical="center" wrapText="1"/>
      <protection hidden="1"/>
    </xf>
    <xf numFmtId="218" fontId="0" fillId="5" borderId="33" xfId="0" applyNumberFormat="1" applyFont="1" applyFill="1" applyBorder="1" applyAlignment="1" applyProtection="1">
      <alignment horizontal="right" vertical="center"/>
      <protection hidden="1"/>
    </xf>
    <xf numFmtId="218" fontId="0" fillId="33" borderId="35" xfId="0" applyNumberFormat="1" applyFill="1" applyBorder="1" applyAlignment="1" applyProtection="1">
      <alignment vertical="center"/>
      <protection/>
    </xf>
    <xf numFmtId="218" fontId="0" fillId="33" borderId="33" xfId="0" applyNumberFormat="1" applyFill="1" applyBorder="1" applyAlignment="1" applyProtection="1">
      <alignment horizontal="right" vertical="center"/>
      <protection/>
    </xf>
    <xf numFmtId="218" fontId="0" fillId="33" borderId="0" xfId="0" applyNumberFormat="1" applyFill="1" applyBorder="1" applyAlignment="1" applyProtection="1">
      <alignment vertical="center"/>
      <protection/>
    </xf>
    <xf numFmtId="218" fontId="0" fillId="33" borderId="0" xfId="0" applyNumberFormat="1" applyFill="1" applyAlignment="1" applyProtection="1">
      <alignment vertical="center"/>
      <protection/>
    </xf>
    <xf numFmtId="218" fontId="0" fillId="0" borderId="0" xfId="0" applyNumberFormat="1" applyFill="1" applyAlignment="1" applyProtection="1">
      <alignment vertical="center"/>
      <protection/>
    </xf>
    <xf numFmtId="0" fontId="0" fillId="0" borderId="33" xfId="50" applyFont="1" applyFill="1" applyBorder="1" applyAlignment="1">
      <alignment horizontal="left" vertical="center" wrapText="1"/>
      <protection/>
    </xf>
    <xf numFmtId="0" fontId="1" fillId="33" borderId="20" xfId="0" applyFont="1" applyFill="1" applyBorder="1" applyAlignment="1">
      <alignment horizontal="left" vertical="center"/>
    </xf>
    <xf numFmtId="0" fontId="1" fillId="33" borderId="39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26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horizontal="left" vertical="center"/>
    </xf>
    <xf numFmtId="0" fontId="1" fillId="33" borderId="40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 applyProtection="1">
      <alignment horizontal="center" vertical="center"/>
      <protection/>
    </xf>
    <xf numFmtId="0" fontId="20" fillId="33" borderId="41" xfId="0" applyFont="1" applyFill="1" applyBorder="1" applyAlignment="1">
      <alignment horizontal="center" vertical="center"/>
    </xf>
    <xf numFmtId="0" fontId="20" fillId="33" borderId="42" xfId="0" applyFont="1" applyFill="1" applyBorder="1" applyAlignment="1">
      <alignment horizontal="center" vertical="center"/>
    </xf>
    <xf numFmtId="0" fontId="20" fillId="33" borderId="43" xfId="0" applyFont="1" applyFill="1" applyBorder="1" applyAlignment="1">
      <alignment horizontal="center" vertical="center"/>
    </xf>
    <xf numFmtId="0" fontId="20" fillId="33" borderId="44" xfId="0" applyFont="1" applyFill="1" applyBorder="1" applyAlignment="1">
      <alignment horizontal="center" vertical="center"/>
    </xf>
    <xf numFmtId="0" fontId="6" fillId="11" borderId="33" xfId="0" applyFont="1" applyFill="1" applyBorder="1" applyAlignment="1" applyProtection="1">
      <alignment horizontal="center" vertical="center"/>
      <protection/>
    </xf>
    <xf numFmtId="4" fontId="1" fillId="11" borderId="33" xfId="0" applyNumberFormat="1" applyFont="1" applyFill="1" applyBorder="1" applyAlignment="1" applyProtection="1">
      <alignment horizontal="center" vertical="center"/>
      <protection/>
    </xf>
    <xf numFmtId="4" fontId="1" fillId="11" borderId="33" xfId="0" applyNumberFormat="1" applyFont="1" applyFill="1" applyBorder="1" applyAlignment="1" applyProtection="1">
      <alignment horizontal="center" vertical="center"/>
      <protection/>
    </xf>
    <xf numFmtId="0" fontId="6" fillId="5" borderId="34" xfId="0" applyFont="1" applyFill="1" applyBorder="1" applyAlignment="1" applyProtection="1">
      <alignment horizontal="center" vertical="center" wrapText="1"/>
      <protection/>
    </xf>
    <xf numFmtId="0" fontId="6" fillId="5" borderId="35" xfId="0" applyFont="1" applyFill="1" applyBorder="1" applyAlignment="1" applyProtection="1">
      <alignment horizontal="center" vertical="center" wrapText="1"/>
      <protection/>
    </xf>
    <xf numFmtId="0" fontId="6" fillId="5" borderId="36" xfId="0" applyFont="1" applyFill="1" applyBorder="1" applyAlignment="1" applyProtection="1">
      <alignment horizontal="center" vertical="center" wrapText="1"/>
      <protection/>
    </xf>
    <xf numFmtId="0" fontId="0" fillId="33" borderId="45" xfId="0" applyFont="1" applyFill="1" applyBorder="1" applyAlignment="1" applyProtection="1">
      <alignment horizontal="left" vertical="center" wrapText="1"/>
      <protection/>
    </xf>
    <xf numFmtId="0" fontId="0" fillId="33" borderId="12" xfId="0" applyFont="1" applyFill="1" applyBorder="1" applyAlignment="1" applyProtection="1">
      <alignment horizontal="left" vertical="center" wrapText="1"/>
      <protection/>
    </xf>
    <xf numFmtId="0" fontId="0" fillId="33" borderId="46" xfId="0" applyFont="1" applyFill="1" applyBorder="1" applyAlignment="1" applyProtection="1">
      <alignment horizontal="left" vertical="center" wrapText="1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4" fillId="11" borderId="33" xfId="0" applyFont="1" applyFill="1" applyBorder="1" applyAlignment="1" applyProtection="1">
      <alignment horizontal="center" vertical="center"/>
      <protection/>
    </xf>
    <xf numFmtId="0" fontId="1" fillId="11" borderId="33" xfId="0" applyFont="1" applyFill="1" applyBorder="1" applyAlignment="1" applyProtection="1">
      <alignment horizontal="center" vertical="center" wrapText="1"/>
      <protection/>
    </xf>
    <xf numFmtId="0" fontId="1" fillId="11" borderId="33" xfId="0" applyFont="1" applyFill="1" applyBorder="1" applyAlignment="1" applyProtection="1">
      <alignment horizontal="center" vertical="center"/>
      <protection/>
    </xf>
    <xf numFmtId="1" fontId="16" fillId="0" borderId="19" xfId="0" applyNumberFormat="1" applyFont="1" applyFill="1" applyBorder="1" applyAlignment="1" quotePrefix="1">
      <alignment horizontal="center" vertical="center"/>
    </xf>
    <xf numFmtId="1" fontId="16" fillId="0" borderId="18" xfId="0" applyNumberFormat="1" applyFont="1" applyFill="1" applyBorder="1" applyAlignment="1" quotePrefix="1">
      <alignment horizontal="center" vertical="center"/>
    </xf>
    <xf numFmtId="208" fontId="16" fillId="38" borderId="15" xfId="52" applyNumberFormat="1" applyFont="1" applyFill="1" applyBorder="1" applyAlignment="1">
      <alignment horizontal="center"/>
    </xf>
    <xf numFmtId="208" fontId="16" fillId="38" borderId="12" xfId="52" applyNumberFormat="1" applyFont="1" applyFill="1" applyBorder="1" applyAlignment="1">
      <alignment horizontal="center"/>
    </xf>
    <xf numFmtId="208" fontId="16" fillId="38" borderId="16" xfId="52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208" fontId="16" fillId="0" borderId="15" xfId="52" applyNumberFormat="1" applyFont="1" applyFill="1" applyBorder="1" applyAlignment="1">
      <alignment horizontal="center"/>
    </xf>
    <xf numFmtId="208" fontId="16" fillId="0" borderId="12" xfId="52" applyNumberFormat="1" applyFont="1" applyFill="1" applyBorder="1" applyAlignment="1">
      <alignment horizontal="center"/>
    </xf>
    <xf numFmtId="208" fontId="16" fillId="0" borderId="16" xfId="52" applyNumberFormat="1" applyFont="1" applyFill="1" applyBorder="1" applyAlignment="1">
      <alignment horizontal="center"/>
    </xf>
    <xf numFmtId="0" fontId="0" fillId="33" borderId="0" xfId="0" applyFont="1" applyFill="1" applyAlignment="1" applyProtection="1">
      <alignment horizontal="left" vertical="center" wrapText="1"/>
      <protection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4" fontId="14" fillId="35" borderId="15" xfId="0" applyNumberFormat="1" applyFont="1" applyFill="1" applyBorder="1" applyAlignment="1">
      <alignment horizontal="center"/>
    </xf>
    <xf numFmtId="4" fontId="14" fillId="35" borderId="12" xfId="0" applyNumberFormat="1" applyFont="1" applyFill="1" applyBorder="1" applyAlignment="1">
      <alignment horizontal="center"/>
    </xf>
    <xf numFmtId="4" fontId="14" fillId="35" borderId="16" xfId="0" applyNumberFormat="1" applyFont="1" applyFill="1" applyBorder="1" applyAlignment="1">
      <alignment horizontal="center"/>
    </xf>
    <xf numFmtId="209" fontId="14" fillId="35" borderId="15" xfId="52" applyNumberFormat="1" applyFont="1" applyFill="1" applyBorder="1" applyAlignment="1">
      <alignment horizontal="center"/>
    </xf>
    <xf numFmtId="209" fontId="14" fillId="35" borderId="12" xfId="52" applyNumberFormat="1" applyFont="1" applyFill="1" applyBorder="1" applyAlignment="1">
      <alignment horizontal="center"/>
    </xf>
    <xf numFmtId="209" fontId="14" fillId="35" borderId="16" xfId="52" applyNumberFormat="1" applyFont="1" applyFill="1" applyBorder="1" applyAlignment="1">
      <alignment horizontal="center"/>
    </xf>
    <xf numFmtId="0" fontId="19" fillId="0" borderId="0" xfId="0" applyFont="1" applyFill="1" applyAlignment="1" applyProtection="1">
      <alignment horizontal="center"/>
      <protection/>
    </xf>
    <xf numFmtId="0" fontId="14" fillId="0" borderId="1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209" fontId="14" fillId="0" borderId="14" xfId="52" applyNumberFormat="1" applyFont="1" applyBorder="1" applyAlignment="1">
      <alignment horizontal="center"/>
    </xf>
    <xf numFmtId="209" fontId="14" fillId="0" borderId="13" xfId="52" applyNumberFormat="1" applyFont="1" applyBorder="1" applyAlignment="1">
      <alignment horizontal="center"/>
    </xf>
    <xf numFmtId="209" fontId="14" fillId="0" borderId="11" xfId="52" applyNumberFormat="1" applyFont="1" applyBorder="1" applyAlignment="1">
      <alignment horizontal="center"/>
    </xf>
    <xf numFmtId="0" fontId="13" fillId="35" borderId="34" xfId="0" applyFont="1" applyFill="1" applyBorder="1" applyAlignment="1">
      <alignment horizontal="center" vertical="center"/>
    </xf>
    <xf numFmtId="0" fontId="13" fillId="35" borderId="35" xfId="0" applyFont="1" applyFill="1" applyBorder="1" applyAlignment="1">
      <alignment horizontal="center" vertical="center"/>
    </xf>
    <xf numFmtId="0" fontId="13" fillId="35" borderId="36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15" xfId="0" applyFont="1" applyBorder="1" applyAlignment="1">
      <alignment horizontal="justify" vertical="justify"/>
    </xf>
    <xf numFmtId="0" fontId="15" fillId="0" borderId="12" xfId="0" applyFont="1" applyBorder="1" applyAlignment="1">
      <alignment horizontal="justify" vertical="justify"/>
    </xf>
    <xf numFmtId="0" fontId="15" fillId="0" borderId="16" xfId="0" applyFont="1" applyBorder="1" applyAlignment="1">
      <alignment horizontal="justify" vertical="justify"/>
    </xf>
    <xf numFmtId="0" fontId="15" fillId="0" borderId="14" xfId="0" applyFont="1" applyBorder="1" applyAlignment="1">
      <alignment horizontal="justify" vertical="justify"/>
    </xf>
    <xf numFmtId="0" fontId="15" fillId="0" borderId="13" xfId="0" applyFont="1" applyBorder="1" applyAlignment="1">
      <alignment horizontal="justify" vertical="justify"/>
    </xf>
    <xf numFmtId="0" fontId="15" fillId="0" borderId="11" xfId="0" applyFont="1" applyBorder="1" applyAlignment="1">
      <alignment horizontal="justify" vertical="justify"/>
    </xf>
    <xf numFmtId="4" fontId="12" fillId="0" borderId="14" xfId="52" applyNumberFormat="1" applyFont="1" applyBorder="1" applyAlignment="1">
      <alignment horizontal="center"/>
    </xf>
    <xf numFmtId="4" fontId="12" fillId="0" borderId="13" xfId="52" applyNumberFormat="1" applyFont="1" applyBorder="1" applyAlignment="1">
      <alignment horizontal="center"/>
    </xf>
    <xf numFmtId="4" fontId="12" fillId="0" borderId="11" xfId="52" applyNumberFormat="1" applyFont="1" applyBorder="1" applyAlignment="1">
      <alignment horizontal="center"/>
    </xf>
    <xf numFmtId="4" fontId="12" fillId="0" borderId="14" xfId="52" applyNumberFormat="1" applyFont="1" applyFill="1" applyBorder="1" applyAlignment="1">
      <alignment horizontal="center"/>
    </xf>
    <xf numFmtId="4" fontId="12" fillId="0" borderId="13" xfId="52" applyNumberFormat="1" applyFont="1" applyFill="1" applyBorder="1" applyAlignment="1">
      <alignment horizontal="center"/>
    </xf>
    <xf numFmtId="4" fontId="12" fillId="0" borderId="11" xfId="52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9" fillId="0" borderId="12" xfId="0" applyFont="1" applyFill="1" applyBorder="1" applyAlignment="1" applyProtection="1">
      <alignment horizontal="center"/>
      <protection/>
    </xf>
    <xf numFmtId="4" fontId="14" fillId="0" borderId="14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35" borderId="34" xfId="0" applyFont="1" applyFill="1" applyBorder="1" applyAlignment="1">
      <alignment horizontal="center" vertical="center"/>
    </xf>
    <xf numFmtId="0" fontId="11" fillId="35" borderId="35" xfId="0" applyFont="1" applyFill="1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4" fontId="14" fillId="38" borderId="14" xfId="0" applyNumberFormat="1" applyFont="1" applyFill="1" applyBorder="1" applyAlignment="1">
      <alignment horizontal="center"/>
    </xf>
    <xf numFmtId="4" fontId="14" fillId="38" borderId="13" xfId="0" applyNumberFormat="1" applyFont="1" applyFill="1" applyBorder="1" applyAlignment="1">
      <alignment horizontal="center"/>
    </xf>
    <xf numFmtId="4" fontId="14" fillId="38" borderId="11" xfId="0" applyNumberFormat="1" applyFont="1" applyFill="1" applyBorder="1" applyAlignment="1">
      <alignment horizontal="center"/>
    </xf>
    <xf numFmtId="0" fontId="56" fillId="33" borderId="27" xfId="0" applyFont="1" applyFill="1" applyBorder="1" applyAlignment="1">
      <alignment horizontal="left" vertical="center"/>
    </xf>
    <xf numFmtId="0" fontId="0" fillId="33" borderId="31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0" xfId="0" applyFill="1" applyBorder="1" applyAlignment="1">
      <alignment horizontal="center" vertical="center"/>
    </xf>
    <xf numFmtId="0" fontId="56" fillId="33" borderId="29" xfId="0" applyFont="1" applyFill="1" applyBorder="1" applyAlignment="1">
      <alignment horizontal="center" vertical="center"/>
    </xf>
    <xf numFmtId="0" fontId="56" fillId="33" borderId="25" xfId="0" applyFont="1" applyFill="1" applyBorder="1" applyAlignment="1">
      <alignment horizontal="center" vertical="center"/>
    </xf>
    <xf numFmtId="0" fontId="56" fillId="33" borderId="49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Porcentagem 2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dxfs count="11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/>
        <color indexed="8"/>
      </font>
      <fill>
        <patternFill>
          <bgColor indexed="13"/>
        </patternFill>
      </fill>
    </dxf>
    <dxf>
      <font>
        <b/>
        <i/>
        <color indexed="8"/>
      </font>
      <fill>
        <patternFill>
          <bgColor indexed="13"/>
        </patternFill>
      </fill>
    </dxf>
    <dxf>
      <font>
        <b/>
        <i/>
        <color indexed="8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/>
        <color indexed="8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Joacy%20Carlos\Desktop\&#193;GORA\Pra&#231;a%20Assu\Projetos-%20Ass&#250;\Pra&#231;a\Or&#231;amento%20e%20Cronograma%20Pra&#231;a%20-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  <sheetName val="Composição"/>
    </sheetNames>
    <sheetDataSet>
      <sheetData sheetId="0">
        <row r="18">
          <cell r="C18" t="str">
            <v>Alvenaria de embasamento com bloco cerâmico furado 10x20x20 cm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0"/>
  <sheetViews>
    <sheetView view="pageBreakPreview" zoomScaleSheetLayoutView="100" workbookViewId="0" topLeftCell="A124">
      <selection activeCell="B124" sqref="B124"/>
    </sheetView>
  </sheetViews>
  <sheetFormatPr defaultColWidth="9.140625" defaultRowHeight="12.75"/>
  <cols>
    <col min="1" max="1" width="7.421875" style="4" customWidth="1"/>
    <col min="2" max="2" width="12.140625" style="4" customWidth="1"/>
    <col min="3" max="3" width="48.57421875" style="5" customWidth="1"/>
    <col min="4" max="4" width="5.140625" style="7" bestFit="1" customWidth="1"/>
    <col min="5" max="5" width="8.140625" style="8" customWidth="1"/>
    <col min="6" max="6" width="14.140625" style="259" customWidth="1"/>
    <col min="7" max="7" width="13.140625" style="3" customWidth="1"/>
    <col min="8" max="8" width="13.28125" style="3" customWidth="1"/>
    <col min="9" max="9" width="16.57421875" style="5" customWidth="1"/>
    <col min="10" max="10" width="16.28125" style="6" customWidth="1"/>
    <col min="11" max="16384" width="9.140625" style="2" customWidth="1"/>
  </cols>
  <sheetData>
    <row r="1" spans="1:10" s="1" customFormat="1" ht="18.75" customHeight="1" thickBot="1">
      <c r="A1" s="271" t="s">
        <v>210</v>
      </c>
      <c r="B1" s="272"/>
      <c r="C1" s="273"/>
      <c r="D1" s="273"/>
      <c r="E1" s="273"/>
      <c r="F1" s="273"/>
      <c r="G1" s="273"/>
      <c r="H1" s="273"/>
      <c r="I1" s="273"/>
      <c r="J1" s="274"/>
    </row>
    <row r="2" spans="1:10" s="1" customFormat="1" ht="6" customHeight="1" thickBot="1">
      <c r="A2" s="52"/>
      <c r="B2" s="52"/>
      <c r="C2" s="52"/>
      <c r="D2" s="53"/>
      <c r="E2" s="54"/>
      <c r="F2" s="245"/>
      <c r="G2" s="55"/>
      <c r="H2" s="55"/>
      <c r="I2" s="56"/>
      <c r="J2" s="56"/>
    </row>
    <row r="3" spans="1:10" s="1" customFormat="1" ht="15">
      <c r="A3" s="261" t="s">
        <v>192</v>
      </c>
      <c r="B3" s="262"/>
      <c r="C3" s="262"/>
      <c r="D3" s="262"/>
      <c r="E3" s="262"/>
      <c r="F3" s="262"/>
      <c r="G3" s="262"/>
      <c r="H3" s="263"/>
      <c r="I3" s="57"/>
      <c r="J3" s="58"/>
    </row>
    <row r="4" spans="1:10" s="1" customFormat="1" ht="15">
      <c r="A4" s="264" t="s">
        <v>193</v>
      </c>
      <c r="B4" s="265"/>
      <c r="C4" s="265"/>
      <c r="D4" s="265"/>
      <c r="E4" s="265"/>
      <c r="F4" s="265"/>
      <c r="G4" s="265"/>
      <c r="H4" s="266"/>
      <c r="I4" s="59" t="s">
        <v>39</v>
      </c>
      <c r="J4" s="64" t="s">
        <v>194</v>
      </c>
    </row>
    <row r="5" spans="1:10" s="1" customFormat="1" ht="15.75" thickBot="1">
      <c r="A5" s="267" t="s">
        <v>320</v>
      </c>
      <c r="B5" s="268"/>
      <c r="C5" s="268"/>
      <c r="D5" s="268"/>
      <c r="E5" s="268"/>
      <c r="F5" s="268"/>
      <c r="G5" s="268"/>
      <c r="H5" s="269"/>
      <c r="I5" s="60" t="s">
        <v>40</v>
      </c>
      <c r="J5" s="61" t="s">
        <v>195</v>
      </c>
    </row>
    <row r="6" spans="1:10" s="1" customFormat="1" ht="6" customHeight="1" thickBot="1">
      <c r="A6" s="62"/>
      <c r="B6" s="62"/>
      <c r="C6" s="270"/>
      <c r="D6" s="270"/>
      <c r="E6" s="270"/>
      <c r="F6" s="270"/>
      <c r="G6" s="270"/>
      <c r="H6" s="270"/>
      <c r="I6" s="270"/>
      <c r="J6" s="63"/>
    </row>
    <row r="7" spans="1:10" ht="6" customHeight="1">
      <c r="A7" s="284"/>
      <c r="B7" s="285"/>
      <c r="C7" s="285"/>
      <c r="D7" s="285"/>
      <c r="E7" s="285"/>
      <c r="F7" s="285"/>
      <c r="G7" s="285"/>
      <c r="H7" s="285"/>
      <c r="I7" s="285"/>
      <c r="J7" s="286"/>
    </row>
    <row r="8" spans="1:10" s="72" customFormat="1" ht="21.75" customHeight="1">
      <c r="A8" s="287" t="s">
        <v>209</v>
      </c>
      <c r="B8" s="287"/>
      <c r="C8" s="287"/>
      <c r="D8" s="287"/>
      <c r="E8" s="287"/>
      <c r="F8" s="287"/>
      <c r="G8" s="287"/>
      <c r="H8" s="287"/>
      <c r="I8" s="287"/>
      <c r="J8" s="287"/>
    </row>
    <row r="9" spans="1:10" s="72" customFormat="1" ht="12.75">
      <c r="A9" s="289" t="s">
        <v>3</v>
      </c>
      <c r="B9" s="288" t="s">
        <v>99</v>
      </c>
      <c r="C9" s="289" t="s">
        <v>4</v>
      </c>
      <c r="D9" s="275" t="s">
        <v>5</v>
      </c>
      <c r="E9" s="276" t="s">
        <v>6</v>
      </c>
      <c r="F9" s="277" t="s">
        <v>100</v>
      </c>
      <c r="G9" s="277"/>
      <c r="H9" s="277"/>
      <c r="I9" s="277"/>
      <c r="J9" s="277"/>
    </row>
    <row r="10" spans="1:10" s="72" customFormat="1" ht="12.75">
      <c r="A10" s="289"/>
      <c r="B10" s="288"/>
      <c r="C10" s="289"/>
      <c r="D10" s="275"/>
      <c r="E10" s="276"/>
      <c r="F10" s="246" t="s">
        <v>7</v>
      </c>
      <c r="G10" s="152" t="str">
        <f>I10</f>
        <v>Subitem</v>
      </c>
      <c r="H10" s="152" t="s">
        <v>7</v>
      </c>
      <c r="I10" s="127" t="s">
        <v>8</v>
      </c>
      <c r="J10" s="128" t="s">
        <v>9</v>
      </c>
    </row>
    <row r="11" spans="1:10" s="72" customFormat="1" ht="14.25">
      <c r="A11" s="129" t="s">
        <v>43</v>
      </c>
      <c r="B11" s="129"/>
      <c r="C11" s="130" t="s">
        <v>12</v>
      </c>
      <c r="D11" s="131"/>
      <c r="E11" s="132"/>
      <c r="F11" s="247" t="s">
        <v>300</v>
      </c>
      <c r="G11" s="154" t="s">
        <v>304</v>
      </c>
      <c r="H11" s="154">
        <v>1.25</v>
      </c>
      <c r="I11" s="133" t="s">
        <v>101</v>
      </c>
      <c r="J11" s="134">
        <f>SUM(I12:I14)</f>
        <v>18295.3665</v>
      </c>
    </row>
    <row r="12" spans="1:10" s="72" customFormat="1" ht="14.25">
      <c r="A12" s="107" t="s">
        <v>107</v>
      </c>
      <c r="B12" s="107" t="s">
        <v>57</v>
      </c>
      <c r="C12" s="108" t="s">
        <v>38</v>
      </c>
      <c r="D12" s="109" t="s">
        <v>2</v>
      </c>
      <c r="E12" s="156">
        <v>6</v>
      </c>
      <c r="F12" s="248">
        <v>230.71</v>
      </c>
      <c r="G12" s="151">
        <f>E12*F12</f>
        <v>1384.26</v>
      </c>
      <c r="H12" s="151">
        <f>F12*$H$11</f>
        <v>288.3875</v>
      </c>
      <c r="I12" s="113">
        <f>E12*H12</f>
        <v>1730.3249999999998</v>
      </c>
      <c r="J12" s="110"/>
    </row>
    <row r="13" spans="1:10" s="72" customFormat="1" ht="38.25">
      <c r="A13" s="107" t="s">
        <v>108</v>
      </c>
      <c r="B13" s="107" t="s">
        <v>59</v>
      </c>
      <c r="C13" s="111" t="s">
        <v>58</v>
      </c>
      <c r="D13" s="112" t="s">
        <v>2</v>
      </c>
      <c r="E13" s="156">
        <v>876.89</v>
      </c>
      <c r="F13" s="248">
        <v>7.12</v>
      </c>
      <c r="G13" s="151">
        <f aca="true" t="shared" si="0" ref="G13:G84">E13*F13</f>
        <v>6243.4568</v>
      </c>
      <c r="H13" s="151">
        <f>F13*$H$11</f>
        <v>8.9</v>
      </c>
      <c r="I13" s="113">
        <f>E13*H13</f>
        <v>7804.321</v>
      </c>
      <c r="J13" s="110"/>
    </row>
    <row r="14" spans="1:10" s="72" customFormat="1" ht="14.25">
      <c r="A14" s="107" t="s">
        <v>109</v>
      </c>
      <c r="B14" s="107">
        <v>85375</v>
      </c>
      <c r="C14" s="108" t="s">
        <v>196</v>
      </c>
      <c r="D14" s="109" t="s">
        <v>2</v>
      </c>
      <c r="E14" s="156">
        <v>886.04</v>
      </c>
      <c r="F14" s="248">
        <v>7.91</v>
      </c>
      <c r="G14" s="151">
        <f>E14*F14</f>
        <v>7008.5764</v>
      </c>
      <c r="H14" s="151">
        <f>F14*$H$11</f>
        <v>9.8875</v>
      </c>
      <c r="I14" s="113">
        <f>E14*H14</f>
        <v>8760.7205</v>
      </c>
      <c r="J14" s="110"/>
    </row>
    <row r="15" spans="1:10" s="72" customFormat="1" ht="14.25">
      <c r="A15" s="129" t="s">
        <v>105</v>
      </c>
      <c r="B15" s="129"/>
      <c r="C15" s="130" t="s">
        <v>14</v>
      </c>
      <c r="D15" s="135"/>
      <c r="E15" s="129"/>
      <c r="F15" s="249"/>
      <c r="G15" s="136"/>
      <c r="H15" s="136"/>
      <c r="I15" s="136"/>
      <c r="J15" s="134">
        <f>SUM(I16:I18)</f>
        <v>14963.7775</v>
      </c>
    </row>
    <row r="16" spans="1:10" s="72" customFormat="1" ht="25.5" customHeight="1">
      <c r="A16" s="114" t="s">
        <v>50</v>
      </c>
      <c r="B16" s="107">
        <v>73481</v>
      </c>
      <c r="C16" s="115" t="s">
        <v>60</v>
      </c>
      <c r="D16" s="112" t="s">
        <v>10</v>
      </c>
      <c r="E16" s="156">
        <v>74.11</v>
      </c>
      <c r="F16" s="250">
        <v>25.68</v>
      </c>
      <c r="G16" s="151">
        <f t="shared" si="0"/>
        <v>1903.1448</v>
      </c>
      <c r="H16" s="151">
        <f aca="true" t="shared" si="1" ref="H16:H84">F16*$H$11</f>
        <v>32.1</v>
      </c>
      <c r="I16" s="113">
        <f>E16*H16</f>
        <v>2378.931</v>
      </c>
      <c r="J16" s="117"/>
    </row>
    <row r="17" spans="1:10" s="72" customFormat="1" ht="25.5">
      <c r="A17" s="114" t="s">
        <v>106</v>
      </c>
      <c r="B17" s="107">
        <v>53527</v>
      </c>
      <c r="C17" s="115" t="s">
        <v>374</v>
      </c>
      <c r="D17" s="112" t="s">
        <v>10</v>
      </c>
      <c r="E17" s="156">
        <v>8.64</v>
      </c>
      <c r="F17" s="250">
        <v>40.29</v>
      </c>
      <c r="G17" s="151">
        <f t="shared" si="0"/>
        <v>348.10560000000004</v>
      </c>
      <c r="H17" s="151">
        <f t="shared" si="1"/>
        <v>50.3625</v>
      </c>
      <c r="I17" s="113">
        <f>E17*H17</f>
        <v>435.132</v>
      </c>
      <c r="J17" s="117"/>
    </row>
    <row r="18" spans="1:10" s="72" customFormat="1" ht="14.25">
      <c r="A18" s="114" t="s">
        <v>226</v>
      </c>
      <c r="B18" s="107">
        <v>55835</v>
      </c>
      <c r="C18" s="115" t="s">
        <v>118</v>
      </c>
      <c r="D18" s="112" t="s">
        <v>10</v>
      </c>
      <c r="E18" s="156">
        <v>275.66</v>
      </c>
      <c r="F18" s="250">
        <v>35.26</v>
      </c>
      <c r="G18" s="151">
        <f t="shared" si="0"/>
        <v>9719.7716</v>
      </c>
      <c r="H18" s="151">
        <f t="shared" si="1"/>
        <v>44.074999999999996</v>
      </c>
      <c r="I18" s="113">
        <f>E18*H18</f>
        <v>12149.7145</v>
      </c>
      <c r="J18" s="117"/>
    </row>
    <row r="19" spans="1:10" s="72" customFormat="1" ht="14.25">
      <c r="A19" s="129" t="s">
        <v>44</v>
      </c>
      <c r="B19" s="129"/>
      <c r="C19" s="130" t="s">
        <v>199</v>
      </c>
      <c r="D19" s="135"/>
      <c r="E19" s="129"/>
      <c r="F19" s="249"/>
      <c r="G19" s="136"/>
      <c r="H19" s="136"/>
      <c r="I19" s="136"/>
      <c r="J19" s="134">
        <f>SUM(I20:I29)</f>
        <v>26206.967624999994</v>
      </c>
    </row>
    <row r="20" spans="1:10" s="72" customFormat="1" ht="30" customHeight="1">
      <c r="A20" s="114" t="s">
        <v>282</v>
      </c>
      <c r="B20" s="107">
        <v>6122</v>
      </c>
      <c r="C20" s="115" t="s">
        <v>61</v>
      </c>
      <c r="D20" s="112" t="s">
        <v>10</v>
      </c>
      <c r="E20" s="156">
        <v>37.2</v>
      </c>
      <c r="F20" s="251">
        <v>272.4</v>
      </c>
      <c r="G20" s="151">
        <f t="shared" si="0"/>
        <v>10133.28</v>
      </c>
      <c r="H20" s="151">
        <f t="shared" si="1"/>
        <v>340.5</v>
      </c>
      <c r="I20" s="113">
        <f aca="true" t="shared" si="2" ref="I20:I29">E20*H20</f>
        <v>12666.6</v>
      </c>
      <c r="J20" s="116"/>
    </row>
    <row r="21" spans="1:10" s="72" customFormat="1" ht="25.5" customHeight="1">
      <c r="A21" s="114" t="s">
        <v>283</v>
      </c>
      <c r="B21" s="107">
        <v>83519</v>
      </c>
      <c r="C21" s="115" t="str">
        <f>'[1]Orçamento'!$C$18</f>
        <v>Alvenaria de embasamento com bloco cerâmico furado 10x20x20 cm</v>
      </c>
      <c r="D21" s="112" t="s">
        <v>10</v>
      </c>
      <c r="E21" s="156">
        <v>9.62</v>
      </c>
      <c r="F21" s="251">
        <v>339.75</v>
      </c>
      <c r="G21" s="151">
        <f t="shared" si="0"/>
        <v>3268.3949999999995</v>
      </c>
      <c r="H21" s="151">
        <f t="shared" si="1"/>
        <v>424.6875</v>
      </c>
      <c r="I21" s="113">
        <f t="shared" si="2"/>
        <v>4085.4937499999996</v>
      </c>
      <c r="J21" s="116"/>
    </row>
    <row r="22" spans="1:10" s="72" customFormat="1" ht="24.75" customHeight="1">
      <c r="A22" s="114" t="s">
        <v>284</v>
      </c>
      <c r="B22" s="107">
        <v>73361</v>
      </c>
      <c r="C22" s="115" t="s">
        <v>62</v>
      </c>
      <c r="D22" s="112" t="s">
        <v>10</v>
      </c>
      <c r="E22" s="156">
        <v>5.76</v>
      </c>
      <c r="F22" s="251">
        <v>294.04</v>
      </c>
      <c r="G22" s="151">
        <f t="shared" si="0"/>
        <v>1693.6704</v>
      </c>
      <c r="H22" s="151">
        <f t="shared" si="1"/>
        <v>367.55</v>
      </c>
      <c r="I22" s="113">
        <f t="shared" si="2"/>
        <v>2117.088</v>
      </c>
      <c r="J22" s="116"/>
    </row>
    <row r="23" spans="1:10" s="72" customFormat="1" ht="25.5">
      <c r="A23" s="114" t="s">
        <v>227</v>
      </c>
      <c r="B23" s="107" t="s">
        <v>63</v>
      </c>
      <c r="C23" s="115" t="s">
        <v>64</v>
      </c>
      <c r="D23" s="112" t="s">
        <v>10</v>
      </c>
      <c r="E23" s="156">
        <v>3.67</v>
      </c>
      <c r="F23" s="251">
        <v>65.98</v>
      </c>
      <c r="G23" s="151">
        <f t="shared" si="0"/>
        <v>242.1466</v>
      </c>
      <c r="H23" s="151">
        <f t="shared" si="1"/>
        <v>82.47500000000001</v>
      </c>
      <c r="I23" s="113">
        <f t="shared" si="2"/>
        <v>302.68325000000004</v>
      </c>
      <c r="J23" s="116"/>
    </row>
    <row r="24" spans="1:10" s="72" customFormat="1" ht="14.25">
      <c r="A24" s="114" t="s">
        <v>228</v>
      </c>
      <c r="B24" s="107">
        <v>73346</v>
      </c>
      <c r="C24" s="118" t="s">
        <v>168</v>
      </c>
      <c r="D24" s="112" t="s">
        <v>10</v>
      </c>
      <c r="E24" s="156">
        <v>0.18</v>
      </c>
      <c r="F24" s="251">
        <v>1525.75</v>
      </c>
      <c r="G24" s="151">
        <f t="shared" si="0"/>
        <v>274.635</v>
      </c>
      <c r="H24" s="151">
        <f t="shared" si="1"/>
        <v>1907.1875</v>
      </c>
      <c r="I24" s="113">
        <f t="shared" si="2"/>
        <v>343.29375</v>
      </c>
      <c r="J24" s="116"/>
    </row>
    <row r="25" spans="1:10" s="72" customFormat="1" ht="14.25">
      <c r="A25" s="114" t="s">
        <v>229</v>
      </c>
      <c r="B25" s="107">
        <v>83532</v>
      </c>
      <c r="C25" s="115" t="s">
        <v>281</v>
      </c>
      <c r="D25" s="112" t="s">
        <v>10</v>
      </c>
      <c r="E25" s="156">
        <v>0.58</v>
      </c>
      <c r="F25" s="251">
        <v>292.51</v>
      </c>
      <c r="G25" s="151">
        <f t="shared" si="0"/>
        <v>169.65579999999997</v>
      </c>
      <c r="H25" s="151">
        <f t="shared" si="1"/>
        <v>365.6375</v>
      </c>
      <c r="I25" s="113">
        <f t="shared" si="2"/>
        <v>212.06974999999997</v>
      </c>
      <c r="J25" s="116"/>
    </row>
    <row r="26" spans="1:10" s="72" customFormat="1" ht="26.25" customHeight="1">
      <c r="A26" s="114" t="s">
        <v>230</v>
      </c>
      <c r="B26" s="107">
        <v>5970</v>
      </c>
      <c r="C26" s="115" t="s">
        <v>280</v>
      </c>
      <c r="D26" s="112" t="s">
        <v>10</v>
      </c>
      <c r="E26" s="156">
        <v>42.55</v>
      </c>
      <c r="F26" s="251">
        <v>39.55</v>
      </c>
      <c r="G26" s="151">
        <f t="shared" si="0"/>
        <v>1682.8524999999997</v>
      </c>
      <c r="H26" s="151">
        <f t="shared" si="1"/>
        <v>49.4375</v>
      </c>
      <c r="I26" s="113">
        <f t="shared" si="2"/>
        <v>2103.5656249999997</v>
      </c>
      <c r="J26" s="116"/>
    </row>
    <row r="27" spans="1:10" s="72" customFormat="1" ht="38.25">
      <c r="A27" s="114" t="s">
        <v>231</v>
      </c>
      <c r="B27" s="107" t="s">
        <v>186</v>
      </c>
      <c r="C27" s="119" t="s">
        <v>184</v>
      </c>
      <c r="D27" s="112" t="s">
        <v>182</v>
      </c>
      <c r="E27" s="156">
        <v>35.14</v>
      </c>
      <c r="F27" s="251">
        <v>6.86</v>
      </c>
      <c r="G27" s="151">
        <f t="shared" si="0"/>
        <v>241.06040000000002</v>
      </c>
      <c r="H27" s="151">
        <f t="shared" si="1"/>
        <v>8.575000000000001</v>
      </c>
      <c r="I27" s="113">
        <f t="shared" si="2"/>
        <v>301.32550000000003</v>
      </c>
      <c r="J27" s="116"/>
    </row>
    <row r="28" spans="1:10" s="72" customFormat="1" ht="38.25">
      <c r="A28" s="114" t="s">
        <v>232</v>
      </c>
      <c r="B28" s="107" t="s">
        <v>187</v>
      </c>
      <c r="C28" s="119" t="s">
        <v>185</v>
      </c>
      <c r="D28" s="112" t="s">
        <v>182</v>
      </c>
      <c r="E28" s="156">
        <v>466.97</v>
      </c>
      <c r="F28" s="251">
        <v>6.36</v>
      </c>
      <c r="G28" s="151">
        <f t="shared" si="0"/>
        <v>2969.9292000000005</v>
      </c>
      <c r="H28" s="151">
        <f t="shared" si="1"/>
        <v>7.95</v>
      </c>
      <c r="I28" s="113">
        <f t="shared" si="2"/>
        <v>3712.4115</v>
      </c>
      <c r="J28" s="116"/>
    </row>
    <row r="29" spans="1:10" s="72" customFormat="1" ht="38.25">
      <c r="A29" s="114" t="s">
        <v>285</v>
      </c>
      <c r="B29" s="107" t="s">
        <v>191</v>
      </c>
      <c r="C29" s="119" t="s">
        <v>189</v>
      </c>
      <c r="D29" s="112" t="s">
        <v>182</v>
      </c>
      <c r="E29" s="156">
        <v>41.54</v>
      </c>
      <c r="F29" s="251">
        <v>6.98</v>
      </c>
      <c r="G29" s="151">
        <f t="shared" si="0"/>
        <v>289.9492</v>
      </c>
      <c r="H29" s="151">
        <f t="shared" si="1"/>
        <v>8.725000000000001</v>
      </c>
      <c r="I29" s="113">
        <f t="shared" si="2"/>
        <v>362.4365</v>
      </c>
      <c r="J29" s="116"/>
    </row>
    <row r="30" spans="1:10" s="72" customFormat="1" ht="14.25">
      <c r="A30" s="129" t="s">
        <v>45</v>
      </c>
      <c r="B30" s="129"/>
      <c r="C30" s="130" t="s">
        <v>201</v>
      </c>
      <c r="D30" s="135"/>
      <c r="E30" s="129"/>
      <c r="F30" s="249"/>
      <c r="G30" s="136"/>
      <c r="H30" s="136"/>
      <c r="I30" s="136"/>
      <c r="J30" s="134">
        <f>SUM(I31:I40)</f>
        <v>28706.123250000008</v>
      </c>
    </row>
    <row r="31" spans="1:10" s="72" customFormat="1" ht="51">
      <c r="A31" s="114" t="s">
        <v>51</v>
      </c>
      <c r="B31" s="107" t="s">
        <v>183</v>
      </c>
      <c r="C31" s="119" t="s">
        <v>339</v>
      </c>
      <c r="D31" s="112" t="s">
        <v>2</v>
      </c>
      <c r="E31" s="156">
        <v>49.94</v>
      </c>
      <c r="F31" s="251">
        <v>66.8</v>
      </c>
      <c r="G31" s="151">
        <f t="shared" si="0"/>
        <v>3335.9919999999997</v>
      </c>
      <c r="H31" s="151">
        <f t="shared" si="1"/>
        <v>83.5</v>
      </c>
      <c r="I31" s="113">
        <f aca="true" t="shared" si="3" ref="I31:I40">E31*H31</f>
        <v>4169.99</v>
      </c>
      <c r="J31" s="116"/>
    </row>
    <row r="32" spans="1:10" s="72" customFormat="1" ht="63.75">
      <c r="A32" s="114" t="s">
        <v>52</v>
      </c>
      <c r="B32" s="107">
        <v>90861</v>
      </c>
      <c r="C32" s="119" t="s">
        <v>333</v>
      </c>
      <c r="D32" s="112" t="s">
        <v>10</v>
      </c>
      <c r="E32" s="156">
        <v>8.83</v>
      </c>
      <c r="F32" s="251">
        <v>322.68</v>
      </c>
      <c r="G32" s="151">
        <f t="shared" si="0"/>
        <v>2849.2644</v>
      </c>
      <c r="H32" s="151">
        <f t="shared" si="1"/>
        <v>403.35</v>
      </c>
      <c r="I32" s="113">
        <f t="shared" si="3"/>
        <v>3561.5805</v>
      </c>
      <c r="J32" s="116"/>
    </row>
    <row r="33" spans="1:10" s="72" customFormat="1" ht="24" customHeight="1">
      <c r="A33" s="114" t="s">
        <v>141</v>
      </c>
      <c r="B33" s="107">
        <v>73410</v>
      </c>
      <c r="C33" s="119" t="s">
        <v>188</v>
      </c>
      <c r="D33" s="112" t="s">
        <v>2</v>
      </c>
      <c r="E33" s="156">
        <v>84.01</v>
      </c>
      <c r="F33" s="251">
        <v>55.26</v>
      </c>
      <c r="G33" s="151">
        <f t="shared" si="0"/>
        <v>4642.3926</v>
      </c>
      <c r="H33" s="151">
        <f t="shared" si="1"/>
        <v>69.075</v>
      </c>
      <c r="I33" s="113">
        <f t="shared" si="3"/>
        <v>5802.990750000001</v>
      </c>
      <c r="J33" s="116"/>
    </row>
    <row r="34" spans="1:10" s="72" customFormat="1" ht="14.25">
      <c r="A34" s="114" t="s">
        <v>233</v>
      </c>
      <c r="B34" s="107">
        <v>73346</v>
      </c>
      <c r="C34" s="118" t="s">
        <v>168</v>
      </c>
      <c r="D34" s="112" t="s">
        <v>10</v>
      </c>
      <c r="E34" s="156">
        <v>4.52</v>
      </c>
      <c r="F34" s="251">
        <v>1525.75</v>
      </c>
      <c r="G34" s="151">
        <f t="shared" si="0"/>
        <v>6896.389999999999</v>
      </c>
      <c r="H34" s="151">
        <f t="shared" si="1"/>
        <v>1907.1875</v>
      </c>
      <c r="I34" s="113">
        <f t="shared" si="3"/>
        <v>8620.4875</v>
      </c>
      <c r="J34" s="116"/>
    </row>
    <row r="35" spans="1:10" s="72" customFormat="1" ht="25.5">
      <c r="A35" s="114" t="s">
        <v>234</v>
      </c>
      <c r="B35" s="107">
        <v>74157</v>
      </c>
      <c r="C35" s="115" t="s">
        <v>286</v>
      </c>
      <c r="D35" s="112" t="s">
        <v>10</v>
      </c>
      <c r="E35" s="156">
        <v>4.52</v>
      </c>
      <c r="F35" s="251">
        <v>66.98</v>
      </c>
      <c r="G35" s="151">
        <f t="shared" si="0"/>
        <v>302.7496</v>
      </c>
      <c r="H35" s="151">
        <f t="shared" si="1"/>
        <v>83.72500000000001</v>
      </c>
      <c r="I35" s="113">
        <f t="shared" si="3"/>
        <v>378.437</v>
      </c>
      <c r="J35" s="116"/>
    </row>
    <row r="36" spans="1:10" s="72" customFormat="1" ht="38.25">
      <c r="A36" s="114" t="s">
        <v>235</v>
      </c>
      <c r="B36" s="107" t="s">
        <v>186</v>
      </c>
      <c r="C36" s="119" t="s">
        <v>184</v>
      </c>
      <c r="D36" s="112" t="s">
        <v>182</v>
      </c>
      <c r="E36" s="156">
        <v>141.6</v>
      </c>
      <c r="F36" s="251">
        <v>6.86</v>
      </c>
      <c r="G36" s="151">
        <f t="shared" si="0"/>
        <v>971.376</v>
      </c>
      <c r="H36" s="151">
        <f t="shared" si="1"/>
        <v>8.575000000000001</v>
      </c>
      <c r="I36" s="113">
        <f t="shared" si="3"/>
        <v>1214.22</v>
      </c>
      <c r="J36" s="116"/>
    </row>
    <row r="37" spans="1:10" s="72" customFormat="1" ht="38.25">
      <c r="A37" s="114" t="s">
        <v>305</v>
      </c>
      <c r="B37" s="107" t="s">
        <v>191</v>
      </c>
      <c r="C37" s="119" t="s">
        <v>336</v>
      </c>
      <c r="D37" s="112" t="s">
        <v>182</v>
      </c>
      <c r="E37" s="156">
        <v>71.5</v>
      </c>
      <c r="F37" s="251">
        <v>6.98</v>
      </c>
      <c r="G37" s="151">
        <f t="shared" si="0"/>
        <v>499.07000000000005</v>
      </c>
      <c r="H37" s="151">
        <f t="shared" si="1"/>
        <v>8.725000000000001</v>
      </c>
      <c r="I37" s="113">
        <f t="shared" si="3"/>
        <v>623.8375000000001</v>
      </c>
      <c r="J37" s="116"/>
    </row>
    <row r="38" spans="1:10" s="72" customFormat="1" ht="38.25">
      <c r="A38" s="114" t="s">
        <v>306</v>
      </c>
      <c r="B38" s="107" t="s">
        <v>191</v>
      </c>
      <c r="C38" s="119" t="s">
        <v>337</v>
      </c>
      <c r="D38" s="112" t="s">
        <v>182</v>
      </c>
      <c r="E38" s="156">
        <v>149</v>
      </c>
      <c r="F38" s="251">
        <v>6.98</v>
      </c>
      <c r="G38" s="151">
        <f t="shared" si="0"/>
        <v>1040.02</v>
      </c>
      <c r="H38" s="151">
        <f>F38*$H$11</f>
        <v>8.725000000000001</v>
      </c>
      <c r="I38" s="113">
        <f>E38*H38</f>
        <v>1300.0250000000003</v>
      </c>
      <c r="J38" s="116"/>
    </row>
    <row r="39" spans="1:10" s="72" customFormat="1" ht="38.25">
      <c r="A39" s="114" t="s">
        <v>332</v>
      </c>
      <c r="B39" s="107" t="s">
        <v>191</v>
      </c>
      <c r="C39" s="119" t="s">
        <v>189</v>
      </c>
      <c r="D39" s="112" t="s">
        <v>182</v>
      </c>
      <c r="E39" s="156">
        <v>217.8</v>
      </c>
      <c r="F39" s="251">
        <v>6.98</v>
      </c>
      <c r="G39" s="151">
        <f>E39*F39</f>
        <v>1520.2440000000001</v>
      </c>
      <c r="H39" s="151">
        <f>F39*$H$11</f>
        <v>8.725000000000001</v>
      </c>
      <c r="I39" s="113">
        <f>E39*H39</f>
        <v>1900.3050000000005</v>
      </c>
      <c r="J39" s="116"/>
    </row>
    <row r="40" spans="1:10" s="72" customFormat="1" ht="38.25">
      <c r="A40" s="114" t="s">
        <v>338</v>
      </c>
      <c r="B40" s="107" t="s">
        <v>191</v>
      </c>
      <c r="C40" s="119" t="s">
        <v>190</v>
      </c>
      <c r="D40" s="112" t="s">
        <v>182</v>
      </c>
      <c r="E40" s="156">
        <v>130</v>
      </c>
      <c r="F40" s="251">
        <v>6.98</v>
      </c>
      <c r="G40" s="151">
        <f t="shared" si="0"/>
        <v>907.4000000000001</v>
      </c>
      <c r="H40" s="151">
        <f t="shared" si="1"/>
        <v>8.725000000000001</v>
      </c>
      <c r="I40" s="113">
        <f t="shared" si="3"/>
        <v>1134.2500000000002</v>
      </c>
      <c r="J40" s="116"/>
    </row>
    <row r="41" spans="1:10" s="72" customFormat="1" ht="14.25">
      <c r="A41" s="129" t="s">
        <v>46</v>
      </c>
      <c r="B41" s="129"/>
      <c r="C41" s="130" t="s">
        <v>142</v>
      </c>
      <c r="D41" s="135"/>
      <c r="E41" s="129"/>
      <c r="F41" s="249"/>
      <c r="G41" s="136"/>
      <c r="H41" s="136"/>
      <c r="I41" s="136"/>
      <c r="J41" s="134">
        <f>SUM(I42:I43)</f>
        <v>8912.27025</v>
      </c>
    </row>
    <row r="42" spans="1:10" s="72" customFormat="1" ht="38.25">
      <c r="A42" s="114" t="s">
        <v>53</v>
      </c>
      <c r="B42" s="107" t="s">
        <v>144</v>
      </c>
      <c r="C42" s="115" t="s">
        <v>145</v>
      </c>
      <c r="D42" s="112" t="s">
        <v>2</v>
      </c>
      <c r="E42" s="156">
        <v>138.12</v>
      </c>
      <c r="F42" s="251">
        <v>51.16</v>
      </c>
      <c r="G42" s="151">
        <f t="shared" si="0"/>
        <v>7066.2192</v>
      </c>
      <c r="H42" s="151">
        <f t="shared" si="1"/>
        <v>63.949999999999996</v>
      </c>
      <c r="I42" s="113">
        <f>E42*H42</f>
        <v>8832.774</v>
      </c>
      <c r="J42" s="110"/>
    </row>
    <row r="43" spans="1:10" s="72" customFormat="1" ht="14.25">
      <c r="A43" s="114"/>
      <c r="B43" s="107">
        <v>83901</v>
      </c>
      <c r="C43" s="115" t="s">
        <v>287</v>
      </c>
      <c r="D43" s="112" t="s">
        <v>11</v>
      </c>
      <c r="E43" s="156">
        <v>5.1</v>
      </c>
      <c r="F43" s="251">
        <v>12.47</v>
      </c>
      <c r="G43" s="151">
        <f t="shared" si="0"/>
        <v>63.597</v>
      </c>
      <c r="H43" s="151">
        <f t="shared" si="1"/>
        <v>15.5875</v>
      </c>
      <c r="I43" s="113">
        <f>E43*H43</f>
        <v>79.49624999999999</v>
      </c>
      <c r="J43" s="110"/>
    </row>
    <row r="44" spans="1:10" s="72" customFormat="1" ht="14.25">
      <c r="A44" s="129" t="s">
        <v>110</v>
      </c>
      <c r="B44" s="129"/>
      <c r="C44" s="130" t="s">
        <v>143</v>
      </c>
      <c r="D44" s="135"/>
      <c r="E44" s="129"/>
      <c r="F44" s="249"/>
      <c r="G44" s="136"/>
      <c r="H44" s="136"/>
      <c r="I44" s="136"/>
      <c r="J44" s="134">
        <f>SUM(I45:I49)</f>
        <v>12340.84575</v>
      </c>
    </row>
    <row r="45" spans="1:10" s="72" customFormat="1" ht="51">
      <c r="A45" s="114" t="s">
        <v>111</v>
      </c>
      <c r="B45" s="107">
        <v>87879</v>
      </c>
      <c r="C45" s="119" t="s">
        <v>170</v>
      </c>
      <c r="D45" s="112" t="s">
        <v>2</v>
      </c>
      <c r="E45" s="156">
        <v>276.24</v>
      </c>
      <c r="F45" s="251">
        <v>2.18</v>
      </c>
      <c r="G45" s="151">
        <f t="shared" si="0"/>
        <v>602.2032</v>
      </c>
      <c r="H45" s="151">
        <f t="shared" si="1"/>
        <v>2.725</v>
      </c>
      <c r="I45" s="113">
        <f>E45*H45</f>
        <v>752.754</v>
      </c>
      <c r="J45" s="116"/>
    </row>
    <row r="46" spans="1:10" s="72" customFormat="1" ht="51">
      <c r="A46" s="114" t="s">
        <v>198</v>
      </c>
      <c r="B46" s="107">
        <v>87264</v>
      </c>
      <c r="C46" s="119" t="s">
        <v>171</v>
      </c>
      <c r="D46" s="112" t="s">
        <v>2</v>
      </c>
      <c r="E46" s="156">
        <v>57.71</v>
      </c>
      <c r="F46" s="251">
        <v>39.62</v>
      </c>
      <c r="G46" s="151">
        <f t="shared" si="0"/>
        <v>2286.4701999999997</v>
      </c>
      <c r="H46" s="151">
        <f t="shared" si="1"/>
        <v>49.525</v>
      </c>
      <c r="I46" s="113">
        <f>E46*H46</f>
        <v>2858.08775</v>
      </c>
      <c r="J46" s="116"/>
    </row>
    <row r="47" spans="1:10" s="72" customFormat="1" ht="51">
      <c r="A47" s="114" t="s">
        <v>288</v>
      </c>
      <c r="B47" s="107">
        <v>87826</v>
      </c>
      <c r="C47" s="119" t="s">
        <v>307</v>
      </c>
      <c r="D47" s="112" t="s">
        <v>2</v>
      </c>
      <c r="E47" s="156">
        <v>57.71</v>
      </c>
      <c r="F47" s="251">
        <v>34.63</v>
      </c>
      <c r="G47" s="151">
        <f t="shared" si="0"/>
        <v>1998.4973000000002</v>
      </c>
      <c r="H47" s="151">
        <f t="shared" si="1"/>
        <v>43.2875</v>
      </c>
      <c r="I47" s="113">
        <f>E47*H47</f>
        <v>2498.121625</v>
      </c>
      <c r="J47" s="116"/>
    </row>
    <row r="48" spans="1:10" s="72" customFormat="1" ht="51">
      <c r="A48" s="114" t="s">
        <v>236</v>
      </c>
      <c r="B48" s="107">
        <v>87775</v>
      </c>
      <c r="C48" s="119" t="s">
        <v>197</v>
      </c>
      <c r="D48" s="112" t="s">
        <v>2</v>
      </c>
      <c r="E48" s="156">
        <v>105.66</v>
      </c>
      <c r="F48" s="251">
        <v>27.86</v>
      </c>
      <c r="G48" s="151">
        <f t="shared" si="0"/>
        <v>2943.6875999999997</v>
      </c>
      <c r="H48" s="151">
        <f t="shared" si="1"/>
        <v>34.825</v>
      </c>
      <c r="I48" s="113">
        <f>E48*H48</f>
        <v>3679.6095</v>
      </c>
      <c r="J48" s="110"/>
    </row>
    <row r="49" spans="1:10" s="72" customFormat="1" ht="25.5">
      <c r="A49" s="114" t="s">
        <v>289</v>
      </c>
      <c r="B49" s="107">
        <v>84076</v>
      </c>
      <c r="C49" s="115" t="s">
        <v>146</v>
      </c>
      <c r="D49" s="112" t="s">
        <v>2</v>
      </c>
      <c r="E49" s="156">
        <v>112.87</v>
      </c>
      <c r="F49" s="251">
        <v>18.09</v>
      </c>
      <c r="G49" s="151">
        <f t="shared" si="0"/>
        <v>2041.8183000000001</v>
      </c>
      <c r="H49" s="151">
        <f t="shared" si="1"/>
        <v>22.6125</v>
      </c>
      <c r="I49" s="113">
        <f>E49*H49</f>
        <v>2552.272875</v>
      </c>
      <c r="J49" s="117"/>
    </row>
    <row r="50" spans="1:10" s="72" customFormat="1" ht="15">
      <c r="A50" s="129" t="s">
        <v>47</v>
      </c>
      <c r="B50" s="129"/>
      <c r="C50" s="130" t="s">
        <v>37</v>
      </c>
      <c r="D50" s="137"/>
      <c r="E50" s="129"/>
      <c r="F50" s="252"/>
      <c r="G50" s="136"/>
      <c r="H50" s="136"/>
      <c r="I50" s="136"/>
      <c r="J50" s="134">
        <f>SUM(I51:I55)</f>
        <v>61436.3405</v>
      </c>
    </row>
    <row r="51" spans="1:10" s="72" customFormat="1" ht="25.5">
      <c r="A51" s="114" t="s">
        <v>54</v>
      </c>
      <c r="B51" s="107" t="s">
        <v>65</v>
      </c>
      <c r="C51" s="115" t="s">
        <v>66</v>
      </c>
      <c r="D51" s="112" t="s">
        <v>2</v>
      </c>
      <c r="E51" s="156">
        <v>30.56</v>
      </c>
      <c r="F51" s="251">
        <v>21.74</v>
      </c>
      <c r="G51" s="151">
        <f t="shared" si="0"/>
        <v>664.3743999999999</v>
      </c>
      <c r="H51" s="151">
        <f t="shared" si="1"/>
        <v>27.174999999999997</v>
      </c>
      <c r="I51" s="113">
        <f>E51*H51</f>
        <v>830.4679999999998</v>
      </c>
      <c r="J51" s="116"/>
    </row>
    <row r="52" spans="1:10" s="72" customFormat="1" ht="25.5">
      <c r="A52" s="114" t="s">
        <v>112</v>
      </c>
      <c r="B52" s="107">
        <v>87246</v>
      </c>
      <c r="C52" s="260" t="s">
        <v>372</v>
      </c>
      <c r="D52" s="112" t="s">
        <v>2</v>
      </c>
      <c r="E52" s="156">
        <v>30.56</v>
      </c>
      <c r="F52" s="251">
        <v>30.8</v>
      </c>
      <c r="G52" s="151">
        <f t="shared" si="0"/>
        <v>941.2479999999999</v>
      </c>
      <c r="H52" s="151">
        <f t="shared" si="1"/>
        <v>38.5</v>
      </c>
      <c r="I52" s="113">
        <f>E52*H52</f>
        <v>1176.56</v>
      </c>
      <c r="J52" s="116"/>
    </row>
    <row r="53" spans="1:10" s="72" customFormat="1" ht="51">
      <c r="A53" s="114" t="s">
        <v>149</v>
      </c>
      <c r="B53" s="155" t="s">
        <v>147</v>
      </c>
      <c r="C53" s="115" t="s">
        <v>148</v>
      </c>
      <c r="D53" s="112" t="s">
        <v>11</v>
      </c>
      <c r="E53" s="156">
        <v>120</v>
      </c>
      <c r="F53" s="251">
        <v>16.71</v>
      </c>
      <c r="G53" s="151">
        <f t="shared" si="0"/>
        <v>2005.2</v>
      </c>
      <c r="H53" s="151">
        <f t="shared" si="1"/>
        <v>20.887500000000003</v>
      </c>
      <c r="I53" s="113">
        <f>E53*H53</f>
        <v>2506.5000000000005</v>
      </c>
      <c r="J53" s="117"/>
    </row>
    <row r="54" spans="1:10" s="72" customFormat="1" ht="25.5">
      <c r="A54" s="114" t="s">
        <v>237</v>
      </c>
      <c r="B54" s="107">
        <v>73629</v>
      </c>
      <c r="C54" s="115" t="s">
        <v>102</v>
      </c>
      <c r="D54" s="112" t="s">
        <v>2</v>
      </c>
      <c r="E54" s="156">
        <v>29</v>
      </c>
      <c r="F54" s="248">
        <v>55</v>
      </c>
      <c r="G54" s="151">
        <f t="shared" si="0"/>
        <v>1595</v>
      </c>
      <c r="H54" s="151">
        <f t="shared" si="1"/>
        <v>68.75</v>
      </c>
      <c r="I54" s="113">
        <f>E54*H54</f>
        <v>1993.75</v>
      </c>
      <c r="J54" s="117"/>
    </row>
    <row r="55" spans="1:10" s="72" customFormat="1" ht="14.25">
      <c r="A55" s="107" t="s">
        <v>238</v>
      </c>
      <c r="B55" s="107" t="s">
        <v>103</v>
      </c>
      <c r="C55" s="115" t="s">
        <v>366</v>
      </c>
      <c r="D55" s="112" t="s">
        <v>2</v>
      </c>
      <c r="E55" s="156">
        <v>975</v>
      </c>
      <c r="F55" s="251">
        <v>45.07</v>
      </c>
      <c r="G55" s="151">
        <f t="shared" si="0"/>
        <v>43943.25</v>
      </c>
      <c r="H55" s="151">
        <f t="shared" si="1"/>
        <v>56.3375</v>
      </c>
      <c r="I55" s="113">
        <f>E55*H55</f>
        <v>54929.0625</v>
      </c>
      <c r="J55" s="117"/>
    </row>
    <row r="56" spans="1:10" s="72" customFormat="1" ht="15">
      <c r="A56" s="129" t="s">
        <v>150</v>
      </c>
      <c r="B56" s="129"/>
      <c r="C56" s="130" t="s">
        <v>200</v>
      </c>
      <c r="D56" s="137"/>
      <c r="E56" s="129"/>
      <c r="F56" s="252"/>
      <c r="G56" s="136"/>
      <c r="H56" s="136"/>
      <c r="I56" s="136"/>
      <c r="J56" s="134">
        <f>SUM(I57:I76)</f>
        <v>11934.25</v>
      </c>
    </row>
    <row r="57" spans="1:10" s="72" customFormat="1" ht="51">
      <c r="A57" s="114" t="s">
        <v>151</v>
      </c>
      <c r="B57" s="107" t="s">
        <v>116</v>
      </c>
      <c r="C57" s="115" t="s">
        <v>117</v>
      </c>
      <c r="D57" s="114" t="s">
        <v>72</v>
      </c>
      <c r="E57" s="156">
        <v>1</v>
      </c>
      <c r="F57" s="250">
        <v>38</v>
      </c>
      <c r="G57" s="151">
        <f t="shared" si="0"/>
        <v>38</v>
      </c>
      <c r="H57" s="151">
        <f t="shared" si="1"/>
        <v>47.5</v>
      </c>
      <c r="I57" s="113">
        <f aca="true" t="shared" si="4" ref="I57:I76">E57*H57</f>
        <v>47.5</v>
      </c>
      <c r="J57" s="117"/>
    </row>
    <row r="58" spans="1:10" s="72" customFormat="1" ht="12.75">
      <c r="A58" s="114" t="s">
        <v>152</v>
      </c>
      <c r="B58" s="107" t="s">
        <v>71</v>
      </c>
      <c r="C58" s="120" t="s">
        <v>73</v>
      </c>
      <c r="D58" s="114" t="s">
        <v>72</v>
      </c>
      <c r="E58" s="156">
        <v>2</v>
      </c>
      <c r="F58" s="250">
        <v>10.47</v>
      </c>
      <c r="G58" s="151">
        <f t="shared" si="0"/>
        <v>20.94</v>
      </c>
      <c r="H58" s="151">
        <f t="shared" si="1"/>
        <v>13.0875</v>
      </c>
      <c r="I58" s="113">
        <f t="shared" si="4"/>
        <v>26.175</v>
      </c>
      <c r="J58" s="117"/>
    </row>
    <row r="59" spans="1:10" s="72" customFormat="1" ht="12.75">
      <c r="A59" s="114" t="s">
        <v>153</v>
      </c>
      <c r="B59" s="107" t="s">
        <v>70</v>
      </c>
      <c r="C59" s="120" t="s">
        <v>74</v>
      </c>
      <c r="D59" s="114" t="s">
        <v>72</v>
      </c>
      <c r="E59" s="156">
        <v>1</v>
      </c>
      <c r="F59" s="250">
        <v>49.91</v>
      </c>
      <c r="G59" s="151">
        <f t="shared" si="0"/>
        <v>49.91</v>
      </c>
      <c r="H59" s="151">
        <f t="shared" si="1"/>
        <v>62.387499999999996</v>
      </c>
      <c r="I59" s="113">
        <f t="shared" si="4"/>
        <v>62.387499999999996</v>
      </c>
      <c r="J59" s="117"/>
    </row>
    <row r="60" spans="1:10" s="72" customFormat="1" ht="12.75">
      <c r="A60" s="114" t="s">
        <v>154</v>
      </c>
      <c r="B60" s="107" t="s">
        <v>75</v>
      </c>
      <c r="C60" s="120" t="s">
        <v>76</v>
      </c>
      <c r="D60" s="114" t="s">
        <v>72</v>
      </c>
      <c r="E60" s="156">
        <v>7</v>
      </c>
      <c r="F60" s="251">
        <v>39.19</v>
      </c>
      <c r="G60" s="151">
        <f t="shared" si="0"/>
        <v>274.33</v>
      </c>
      <c r="H60" s="151">
        <f t="shared" si="1"/>
        <v>48.9875</v>
      </c>
      <c r="I60" s="113">
        <f t="shared" si="4"/>
        <v>342.91249999999997</v>
      </c>
      <c r="J60" s="116"/>
    </row>
    <row r="61" spans="1:10" s="72" customFormat="1" ht="25.5">
      <c r="A61" s="114" t="s">
        <v>155</v>
      </c>
      <c r="B61" s="107">
        <v>73613</v>
      </c>
      <c r="C61" s="115" t="s">
        <v>87</v>
      </c>
      <c r="D61" s="114" t="s">
        <v>11</v>
      </c>
      <c r="E61" s="156">
        <v>60</v>
      </c>
      <c r="F61" s="251">
        <v>8.92</v>
      </c>
      <c r="G61" s="151">
        <f t="shared" si="0"/>
        <v>535.2</v>
      </c>
      <c r="H61" s="151">
        <f t="shared" si="1"/>
        <v>11.15</v>
      </c>
      <c r="I61" s="113">
        <f t="shared" si="4"/>
        <v>669</v>
      </c>
      <c r="J61" s="116"/>
    </row>
    <row r="62" spans="1:10" s="72" customFormat="1" ht="25.5">
      <c r="A62" s="114" t="s">
        <v>156</v>
      </c>
      <c r="B62" s="107">
        <v>72935</v>
      </c>
      <c r="C62" s="115" t="s">
        <v>166</v>
      </c>
      <c r="D62" s="114" t="s">
        <v>11</v>
      </c>
      <c r="E62" s="156">
        <v>350</v>
      </c>
      <c r="F62" s="251">
        <v>4.95</v>
      </c>
      <c r="G62" s="151">
        <f t="shared" si="0"/>
        <v>1732.5</v>
      </c>
      <c r="H62" s="151">
        <f t="shared" si="1"/>
        <v>6.1875</v>
      </c>
      <c r="I62" s="113">
        <f t="shared" si="4"/>
        <v>2165.625</v>
      </c>
      <c r="J62" s="116"/>
    </row>
    <row r="63" spans="1:10" s="72" customFormat="1" ht="12.75">
      <c r="A63" s="114" t="s">
        <v>157</v>
      </c>
      <c r="B63" s="107">
        <v>83386</v>
      </c>
      <c r="C63" s="120" t="s">
        <v>169</v>
      </c>
      <c r="D63" s="114" t="s">
        <v>72</v>
      </c>
      <c r="E63" s="156">
        <v>5</v>
      </c>
      <c r="F63" s="251">
        <v>6.04</v>
      </c>
      <c r="G63" s="151">
        <f t="shared" si="0"/>
        <v>30.2</v>
      </c>
      <c r="H63" s="151">
        <f t="shared" si="1"/>
        <v>7.55</v>
      </c>
      <c r="I63" s="113">
        <f t="shared" si="4"/>
        <v>37.75</v>
      </c>
      <c r="J63" s="116"/>
    </row>
    <row r="64" spans="1:10" s="72" customFormat="1" ht="12.75">
      <c r="A64" s="114" t="s">
        <v>158</v>
      </c>
      <c r="B64" s="107">
        <v>83387</v>
      </c>
      <c r="C64" s="120" t="s">
        <v>78</v>
      </c>
      <c r="D64" s="114" t="s">
        <v>72</v>
      </c>
      <c r="E64" s="156">
        <v>30</v>
      </c>
      <c r="F64" s="251">
        <v>5.05</v>
      </c>
      <c r="G64" s="151">
        <f t="shared" si="0"/>
        <v>151.5</v>
      </c>
      <c r="H64" s="151">
        <f t="shared" si="1"/>
        <v>6.3125</v>
      </c>
      <c r="I64" s="113">
        <f t="shared" si="4"/>
        <v>189.375</v>
      </c>
      <c r="J64" s="116"/>
    </row>
    <row r="65" spans="1:10" s="72" customFormat="1" ht="12.75">
      <c r="A65" s="114" t="s">
        <v>159</v>
      </c>
      <c r="B65" s="107">
        <v>83388</v>
      </c>
      <c r="C65" s="120" t="s">
        <v>79</v>
      </c>
      <c r="D65" s="114" t="s">
        <v>72</v>
      </c>
      <c r="E65" s="156">
        <v>2</v>
      </c>
      <c r="F65" s="251">
        <v>7.93</v>
      </c>
      <c r="G65" s="151">
        <f t="shared" si="0"/>
        <v>15.86</v>
      </c>
      <c r="H65" s="151">
        <f t="shared" si="1"/>
        <v>9.9125</v>
      </c>
      <c r="I65" s="113">
        <f t="shared" si="4"/>
        <v>19.825</v>
      </c>
      <c r="J65" s="116"/>
    </row>
    <row r="66" spans="1:10" s="72" customFormat="1" ht="12.75">
      <c r="A66" s="114" t="s">
        <v>160</v>
      </c>
      <c r="B66" s="107">
        <v>83566</v>
      </c>
      <c r="C66" s="120" t="s">
        <v>80</v>
      </c>
      <c r="D66" s="114" t="s">
        <v>13</v>
      </c>
      <c r="E66" s="156">
        <v>12</v>
      </c>
      <c r="F66" s="251">
        <v>15.85</v>
      </c>
      <c r="G66" s="151">
        <f t="shared" si="0"/>
        <v>190.2</v>
      </c>
      <c r="H66" s="151">
        <f t="shared" si="1"/>
        <v>19.8125</v>
      </c>
      <c r="I66" s="113">
        <f t="shared" si="4"/>
        <v>237.75</v>
      </c>
      <c r="J66" s="116"/>
    </row>
    <row r="67" spans="1:10" s="72" customFormat="1" ht="25.5">
      <c r="A67" s="114" t="s">
        <v>161</v>
      </c>
      <c r="B67" s="107">
        <v>72332</v>
      </c>
      <c r="C67" s="115" t="s">
        <v>81</v>
      </c>
      <c r="D67" s="114" t="s">
        <v>13</v>
      </c>
      <c r="E67" s="156">
        <v>6</v>
      </c>
      <c r="F67" s="251">
        <v>14.71</v>
      </c>
      <c r="G67" s="151">
        <f t="shared" si="0"/>
        <v>88.26</v>
      </c>
      <c r="H67" s="151">
        <f t="shared" si="1"/>
        <v>18.387500000000003</v>
      </c>
      <c r="I67" s="113">
        <f t="shared" si="4"/>
        <v>110.32500000000002</v>
      </c>
      <c r="J67" s="116"/>
    </row>
    <row r="68" spans="1:10" s="72" customFormat="1" ht="25.5">
      <c r="A68" s="114" t="s">
        <v>162</v>
      </c>
      <c r="B68" s="107" t="s">
        <v>82</v>
      </c>
      <c r="C68" s="115" t="s">
        <v>83</v>
      </c>
      <c r="D68" s="114" t="s">
        <v>11</v>
      </c>
      <c r="E68" s="156">
        <v>340.3</v>
      </c>
      <c r="F68" s="251">
        <v>1.79</v>
      </c>
      <c r="G68" s="151">
        <f t="shared" si="0"/>
        <v>609.1370000000001</v>
      </c>
      <c r="H68" s="151">
        <f t="shared" si="1"/>
        <v>2.2375</v>
      </c>
      <c r="I68" s="113">
        <f t="shared" si="4"/>
        <v>761.42125</v>
      </c>
      <c r="J68" s="116"/>
    </row>
    <row r="69" spans="1:10" s="72" customFormat="1" ht="25.5">
      <c r="A69" s="114" t="s">
        <v>163</v>
      </c>
      <c r="B69" s="107" t="s">
        <v>84</v>
      </c>
      <c r="C69" s="115" t="s">
        <v>85</v>
      </c>
      <c r="D69" s="114" t="s">
        <v>11</v>
      </c>
      <c r="E69" s="156">
        <v>113.9</v>
      </c>
      <c r="F69" s="251">
        <v>2.37</v>
      </c>
      <c r="G69" s="151">
        <f t="shared" si="0"/>
        <v>269.94300000000004</v>
      </c>
      <c r="H69" s="151">
        <f t="shared" si="1"/>
        <v>2.9625000000000004</v>
      </c>
      <c r="I69" s="113">
        <f t="shared" si="4"/>
        <v>337.42875000000004</v>
      </c>
      <c r="J69" s="116"/>
    </row>
    <row r="70" spans="1:10" s="72" customFormat="1" ht="25.5">
      <c r="A70" s="114" t="s">
        <v>164</v>
      </c>
      <c r="B70" s="107" t="s">
        <v>324</v>
      </c>
      <c r="C70" s="115" t="s">
        <v>323</v>
      </c>
      <c r="D70" s="114" t="s">
        <v>11</v>
      </c>
      <c r="E70" s="156">
        <v>180</v>
      </c>
      <c r="F70" s="251">
        <v>3.5</v>
      </c>
      <c r="G70" s="151">
        <f t="shared" si="0"/>
        <v>630</v>
      </c>
      <c r="H70" s="151">
        <f t="shared" si="1"/>
        <v>4.375</v>
      </c>
      <c r="I70" s="113">
        <f t="shared" si="4"/>
        <v>787.5</v>
      </c>
      <c r="J70" s="116"/>
    </row>
    <row r="71" spans="1:10" s="72" customFormat="1" ht="25.5">
      <c r="A71" s="114" t="s">
        <v>165</v>
      </c>
      <c r="B71" s="107">
        <v>83417</v>
      </c>
      <c r="C71" s="115" t="s">
        <v>86</v>
      </c>
      <c r="D71" s="114" t="s">
        <v>11</v>
      </c>
      <c r="E71" s="156">
        <v>50</v>
      </c>
      <c r="F71" s="251">
        <v>2.72</v>
      </c>
      <c r="G71" s="151">
        <f t="shared" si="0"/>
        <v>136</v>
      </c>
      <c r="H71" s="151">
        <f t="shared" si="1"/>
        <v>3.4000000000000004</v>
      </c>
      <c r="I71" s="113">
        <f t="shared" si="4"/>
        <v>170.00000000000003</v>
      </c>
      <c r="J71" s="116"/>
    </row>
    <row r="72" spans="1:10" s="72" customFormat="1" ht="14.25">
      <c r="A72" s="114" t="s">
        <v>328</v>
      </c>
      <c r="B72" s="107">
        <v>68066</v>
      </c>
      <c r="C72" s="120" t="s">
        <v>77</v>
      </c>
      <c r="D72" s="112" t="s">
        <v>72</v>
      </c>
      <c r="E72" s="156">
        <v>1</v>
      </c>
      <c r="F72" s="251">
        <v>95.29</v>
      </c>
      <c r="G72" s="151">
        <f t="shared" si="0"/>
        <v>95.29</v>
      </c>
      <c r="H72" s="151">
        <f t="shared" si="1"/>
        <v>119.11250000000001</v>
      </c>
      <c r="I72" s="113">
        <f t="shared" si="4"/>
        <v>119.11250000000001</v>
      </c>
      <c r="J72" s="116"/>
    </row>
    <row r="73" spans="1:10" s="72" customFormat="1" ht="14.25">
      <c r="A73" s="114" t="s">
        <v>329</v>
      </c>
      <c r="B73" s="107">
        <v>167.38</v>
      </c>
      <c r="C73" s="120" t="s">
        <v>319</v>
      </c>
      <c r="D73" s="112" t="s">
        <v>72</v>
      </c>
      <c r="E73" s="156">
        <v>16</v>
      </c>
      <c r="F73" s="251">
        <v>167.38</v>
      </c>
      <c r="G73" s="151">
        <f t="shared" si="0"/>
        <v>2678.08</v>
      </c>
      <c r="H73" s="151">
        <f t="shared" si="1"/>
        <v>209.225</v>
      </c>
      <c r="I73" s="113">
        <f t="shared" si="4"/>
        <v>3347.6</v>
      </c>
      <c r="J73" s="116"/>
    </row>
    <row r="74" spans="1:10" s="72" customFormat="1" ht="25.5" customHeight="1">
      <c r="A74" s="114" t="s">
        <v>330</v>
      </c>
      <c r="B74" s="107" t="s">
        <v>327</v>
      </c>
      <c r="C74" s="115" t="s">
        <v>325</v>
      </c>
      <c r="D74" s="112" t="s">
        <v>72</v>
      </c>
      <c r="E74" s="156">
        <v>8</v>
      </c>
      <c r="F74" s="251">
        <v>79.89</v>
      </c>
      <c r="G74" s="151">
        <f t="shared" si="0"/>
        <v>639.12</v>
      </c>
      <c r="H74" s="151">
        <f t="shared" si="1"/>
        <v>99.8625</v>
      </c>
      <c r="I74" s="113">
        <f t="shared" si="4"/>
        <v>798.9</v>
      </c>
      <c r="J74" s="116"/>
    </row>
    <row r="75" spans="1:10" s="72" customFormat="1" ht="14.25">
      <c r="A75" s="114" t="s">
        <v>331</v>
      </c>
      <c r="B75" s="107">
        <v>72274</v>
      </c>
      <c r="C75" s="120" t="s">
        <v>326</v>
      </c>
      <c r="D75" s="112" t="s">
        <v>72</v>
      </c>
      <c r="E75" s="156">
        <v>1</v>
      </c>
      <c r="F75" s="251">
        <v>2.13</v>
      </c>
      <c r="G75" s="151">
        <f t="shared" si="0"/>
        <v>2.13</v>
      </c>
      <c r="H75" s="151">
        <f t="shared" si="1"/>
        <v>2.6624999999999996</v>
      </c>
      <c r="I75" s="113">
        <f t="shared" si="4"/>
        <v>2.6624999999999996</v>
      </c>
      <c r="J75" s="116"/>
    </row>
    <row r="76" spans="1:10" s="72" customFormat="1" ht="14.25">
      <c r="A76" s="114" t="s">
        <v>341</v>
      </c>
      <c r="B76" s="107" t="s">
        <v>340</v>
      </c>
      <c r="C76" s="120" t="s">
        <v>342</v>
      </c>
      <c r="D76" s="112" t="s">
        <v>72</v>
      </c>
      <c r="E76" s="156">
        <v>6</v>
      </c>
      <c r="F76" s="251">
        <v>226.8</v>
      </c>
      <c r="G76" s="151">
        <f t="shared" si="0"/>
        <v>1360.8000000000002</v>
      </c>
      <c r="H76" s="151">
        <f t="shared" si="1"/>
        <v>283.5</v>
      </c>
      <c r="I76" s="113">
        <f t="shared" si="4"/>
        <v>1701</v>
      </c>
      <c r="J76" s="116"/>
    </row>
    <row r="77" spans="1:10" s="72" customFormat="1" ht="14.25">
      <c r="A77" s="114" t="s">
        <v>347</v>
      </c>
      <c r="B77" s="107">
        <v>72251</v>
      </c>
      <c r="C77" s="120" t="s">
        <v>343</v>
      </c>
      <c r="D77" s="112" t="s">
        <v>11</v>
      </c>
      <c r="E77" s="156">
        <v>6</v>
      </c>
      <c r="F77" s="251">
        <v>9.4</v>
      </c>
      <c r="G77" s="151">
        <f>E77*F77</f>
        <v>56.400000000000006</v>
      </c>
      <c r="H77" s="151">
        <f>F77*$H$11</f>
        <v>11.75</v>
      </c>
      <c r="I77" s="113">
        <f>E77*H77</f>
        <v>70.5</v>
      </c>
      <c r="J77" s="116"/>
    </row>
    <row r="78" spans="1:10" s="72" customFormat="1" ht="25.5">
      <c r="A78" s="114" t="s">
        <v>348</v>
      </c>
      <c r="B78" s="107" t="s">
        <v>346</v>
      </c>
      <c r="C78" s="115" t="s">
        <v>345</v>
      </c>
      <c r="D78" s="112" t="s">
        <v>72</v>
      </c>
      <c r="E78" s="156">
        <v>6</v>
      </c>
      <c r="F78" s="251">
        <v>158.95</v>
      </c>
      <c r="G78" s="151">
        <f>E78*F78</f>
        <v>953.6999999999999</v>
      </c>
      <c r="H78" s="151">
        <f>F78*$H$11</f>
        <v>198.6875</v>
      </c>
      <c r="I78" s="113">
        <f>E78*H78</f>
        <v>1192.125</v>
      </c>
      <c r="J78" s="116"/>
    </row>
    <row r="79" spans="1:10" s="72" customFormat="1" ht="14.25">
      <c r="A79" s="114" t="s">
        <v>349</v>
      </c>
      <c r="B79" s="107">
        <v>68069</v>
      </c>
      <c r="C79" s="120" t="s">
        <v>344</v>
      </c>
      <c r="D79" s="112" t="s">
        <v>72</v>
      </c>
      <c r="E79" s="156">
        <v>3</v>
      </c>
      <c r="F79" s="251">
        <v>38.39</v>
      </c>
      <c r="G79" s="151">
        <f>E79*F79</f>
        <v>115.17</v>
      </c>
      <c r="H79" s="151">
        <f>F79*$H$11</f>
        <v>47.9875</v>
      </c>
      <c r="I79" s="113">
        <f>E79*H79</f>
        <v>143.96249999999998</v>
      </c>
      <c r="J79" s="116"/>
    </row>
    <row r="80" spans="1:10" s="72" customFormat="1" ht="15">
      <c r="A80" s="129" t="s">
        <v>48</v>
      </c>
      <c r="B80" s="129"/>
      <c r="C80" s="130" t="s">
        <v>322</v>
      </c>
      <c r="D80" s="137"/>
      <c r="E80" s="129"/>
      <c r="F80" s="252"/>
      <c r="G80" s="136"/>
      <c r="H80" s="136"/>
      <c r="I80" s="136"/>
      <c r="J80" s="134">
        <f>SUM(I81:I94)</f>
        <v>12290.75</v>
      </c>
    </row>
    <row r="81" spans="1:10" s="72" customFormat="1" ht="12.75">
      <c r="A81" s="114" t="s">
        <v>55</v>
      </c>
      <c r="B81" s="107" t="s">
        <v>97</v>
      </c>
      <c r="C81" s="120" t="s">
        <v>296</v>
      </c>
      <c r="D81" s="114" t="s">
        <v>72</v>
      </c>
      <c r="E81" s="156">
        <v>2</v>
      </c>
      <c r="F81" s="248">
        <v>950</v>
      </c>
      <c r="G81" s="151">
        <f t="shared" si="0"/>
        <v>1900</v>
      </c>
      <c r="H81" s="151">
        <f t="shared" si="1"/>
        <v>1187.5</v>
      </c>
      <c r="I81" s="113">
        <f>E81*H81</f>
        <v>2375</v>
      </c>
      <c r="J81" s="116"/>
    </row>
    <row r="82" spans="1:10" s="72" customFormat="1" ht="25.5">
      <c r="A82" s="114" t="s">
        <v>239</v>
      </c>
      <c r="B82" s="107">
        <v>89402</v>
      </c>
      <c r="C82" s="115" t="s">
        <v>98</v>
      </c>
      <c r="D82" s="114" t="s">
        <v>11</v>
      </c>
      <c r="E82" s="156">
        <v>96</v>
      </c>
      <c r="F82" s="248">
        <v>5.25</v>
      </c>
      <c r="G82" s="151">
        <f t="shared" si="0"/>
        <v>504</v>
      </c>
      <c r="H82" s="151">
        <f t="shared" si="1"/>
        <v>6.5625</v>
      </c>
      <c r="I82" s="113">
        <f>E82*H82</f>
        <v>630</v>
      </c>
      <c r="J82" s="116"/>
    </row>
    <row r="83" spans="1:10" s="72" customFormat="1" ht="25.5">
      <c r="A83" s="114" t="s">
        <v>240</v>
      </c>
      <c r="B83" s="107">
        <v>89401</v>
      </c>
      <c r="C83" s="115" t="s">
        <v>297</v>
      </c>
      <c r="D83" s="114" t="s">
        <v>11</v>
      </c>
      <c r="E83" s="156">
        <v>82</v>
      </c>
      <c r="F83" s="251">
        <v>4.21</v>
      </c>
      <c r="G83" s="151">
        <f t="shared" si="0"/>
        <v>345.21999999999997</v>
      </c>
      <c r="H83" s="151">
        <f t="shared" si="1"/>
        <v>5.2625</v>
      </c>
      <c r="I83" s="113">
        <f>E83*H83</f>
        <v>431.52500000000003</v>
      </c>
      <c r="J83" s="116"/>
    </row>
    <row r="84" spans="1:10" s="72" customFormat="1" ht="25.5">
      <c r="A84" s="114" t="s">
        <v>123</v>
      </c>
      <c r="B84" s="107">
        <v>89403</v>
      </c>
      <c r="C84" s="115" t="s">
        <v>298</v>
      </c>
      <c r="D84" s="114" t="s">
        <v>11</v>
      </c>
      <c r="E84" s="156">
        <v>120</v>
      </c>
      <c r="F84" s="251">
        <v>8.8</v>
      </c>
      <c r="G84" s="151">
        <f t="shared" si="0"/>
        <v>1056</v>
      </c>
      <c r="H84" s="151">
        <f t="shared" si="1"/>
        <v>11</v>
      </c>
      <c r="I84" s="113">
        <f>E84*H84</f>
        <v>1320</v>
      </c>
      <c r="J84" s="116"/>
    </row>
    <row r="85" spans="1:10" s="72" customFormat="1" ht="25.5">
      <c r="A85" s="114" t="s">
        <v>375</v>
      </c>
      <c r="B85" s="107">
        <v>89732</v>
      </c>
      <c r="C85" s="115" t="s">
        <v>96</v>
      </c>
      <c r="D85" s="114" t="s">
        <v>72</v>
      </c>
      <c r="E85" s="156">
        <v>8</v>
      </c>
      <c r="F85" s="250">
        <v>5.49</v>
      </c>
      <c r="G85" s="151">
        <f aca="true" t="shared" si="5" ref="G85:G136">E85*F85</f>
        <v>43.92</v>
      </c>
      <c r="H85" s="151">
        <f aca="true" t="shared" si="6" ref="H85:H136">F85*$H$11</f>
        <v>6.862500000000001</v>
      </c>
      <c r="I85" s="113">
        <f aca="true" t="shared" si="7" ref="I85:I136">E85*H85</f>
        <v>54.900000000000006</v>
      </c>
      <c r="J85" s="116"/>
    </row>
    <row r="86" spans="1:10" s="72" customFormat="1" ht="12.75">
      <c r="A86" s="114" t="s">
        <v>376</v>
      </c>
      <c r="B86" s="107">
        <v>89731</v>
      </c>
      <c r="C86" s="120" t="s">
        <v>95</v>
      </c>
      <c r="D86" s="114" t="s">
        <v>72</v>
      </c>
      <c r="E86" s="156">
        <v>7</v>
      </c>
      <c r="F86" s="250">
        <v>5.17</v>
      </c>
      <c r="G86" s="151">
        <f t="shared" si="5"/>
        <v>36.19</v>
      </c>
      <c r="H86" s="151">
        <f t="shared" si="6"/>
        <v>6.4625</v>
      </c>
      <c r="I86" s="113">
        <f t="shared" si="7"/>
        <v>45.237500000000004</v>
      </c>
      <c r="J86" s="116"/>
    </row>
    <row r="87" spans="1:10" s="72" customFormat="1" ht="12.75">
      <c r="A87" s="114" t="s">
        <v>377</v>
      </c>
      <c r="B87" s="107">
        <v>89714</v>
      </c>
      <c r="C87" s="120" t="s">
        <v>91</v>
      </c>
      <c r="D87" s="114" t="s">
        <v>11</v>
      </c>
      <c r="E87" s="156">
        <v>30</v>
      </c>
      <c r="F87" s="253">
        <v>28.14</v>
      </c>
      <c r="G87" s="151">
        <f t="shared" si="5"/>
        <v>844.2</v>
      </c>
      <c r="H87" s="151">
        <f t="shared" si="6"/>
        <v>35.175</v>
      </c>
      <c r="I87" s="113">
        <f t="shared" si="7"/>
        <v>1055.25</v>
      </c>
      <c r="J87" s="116"/>
    </row>
    <row r="88" spans="1:10" s="72" customFormat="1" ht="12.75">
      <c r="A88" s="114" t="s">
        <v>241</v>
      </c>
      <c r="B88" s="107">
        <v>89711</v>
      </c>
      <c r="C88" s="120" t="s">
        <v>167</v>
      </c>
      <c r="D88" s="114" t="s">
        <v>11</v>
      </c>
      <c r="E88" s="156">
        <v>25</v>
      </c>
      <c r="F88" s="253">
        <v>10.05</v>
      </c>
      <c r="G88" s="151">
        <f t="shared" si="5"/>
        <v>251.25000000000003</v>
      </c>
      <c r="H88" s="151">
        <f t="shared" si="6"/>
        <v>12.5625</v>
      </c>
      <c r="I88" s="113">
        <f t="shared" si="7"/>
        <v>314.0625</v>
      </c>
      <c r="J88" s="116"/>
    </row>
    <row r="89" spans="1:10" s="72" customFormat="1" ht="21.75" customHeight="1">
      <c r="A89" s="114" t="s">
        <v>242</v>
      </c>
      <c r="B89" s="107">
        <v>89712</v>
      </c>
      <c r="C89" s="115" t="s">
        <v>92</v>
      </c>
      <c r="D89" s="114" t="s">
        <v>11</v>
      </c>
      <c r="E89" s="156">
        <v>20</v>
      </c>
      <c r="F89" s="253">
        <v>15</v>
      </c>
      <c r="G89" s="151">
        <f t="shared" si="5"/>
        <v>300</v>
      </c>
      <c r="H89" s="151">
        <f t="shared" si="6"/>
        <v>18.75</v>
      </c>
      <c r="I89" s="113">
        <f t="shared" si="7"/>
        <v>375</v>
      </c>
      <c r="J89" s="116"/>
    </row>
    <row r="90" spans="1:10" s="72" customFormat="1" ht="54.75" customHeight="1">
      <c r="A90" s="114" t="s">
        <v>243</v>
      </c>
      <c r="B90" s="107" t="s">
        <v>119</v>
      </c>
      <c r="C90" s="115" t="s">
        <v>120</v>
      </c>
      <c r="D90" s="114" t="s">
        <v>13</v>
      </c>
      <c r="E90" s="156">
        <v>1</v>
      </c>
      <c r="F90" s="250">
        <v>989.2</v>
      </c>
      <c r="G90" s="151">
        <f t="shared" si="5"/>
        <v>989.2</v>
      </c>
      <c r="H90" s="151">
        <f t="shared" si="6"/>
        <v>1236.5</v>
      </c>
      <c r="I90" s="113">
        <f t="shared" si="7"/>
        <v>1236.5</v>
      </c>
      <c r="J90" s="116"/>
    </row>
    <row r="91" spans="1:10" s="72" customFormat="1" ht="40.5" customHeight="1">
      <c r="A91" s="114" t="s">
        <v>244</v>
      </c>
      <c r="B91" s="107" t="s">
        <v>121</v>
      </c>
      <c r="C91" s="115" t="s">
        <v>122</v>
      </c>
      <c r="D91" s="114" t="s">
        <v>13</v>
      </c>
      <c r="E91" s="156">
        <v>2</v>
      </c>
      <c r="F91" s="250">
        <v>1309.16</v>
      </c>
      <c r="G91" s="151">
        <f t="shared" si="5"/>
        <v>2618.32</v>
      </c>
      <c r="H91" s="151">
        <f t="shared" si="6"/>
        <v>1636.45</v>
      </c>
      <c r="I91" s="113">
        <f t="shared" si="7"/>
        <v>3272.9</v>
      </c>
      <c r="J91" s="116"/>
    </row>
    <row r="92" spans="1:10" s="72" customFormat="1" ht="24.75" customHeight="1">
      <c r="A92" s="114" t="s">
        <v>245</v>
      </c>
      <c r="B92" s="107" t="s">
        <v>93</v>
      </c>
      <c r="C92" s="115" t="s">
        <v>94</v>
      </c>
      <c r="D92" s="114" t="s">
        <v>72</v>
      </c>
      <c r="E92" s="156">
        <v>8</v>
      </c>
      <c r="F92" s="251">
        <v>99.89</v>
      </c>
      <c r="G92" s="151">
        <f t="shared" si="5"/>
        <v>799.12</v>
      </c>
      <c r="H92" s="151">
        <f t="shared" si="6"/>
        <v>124.8625</v>
      </c>
      <c r="I92" s="113">
        <f t="shared" si="7"/>
        <v>998.9</v>
      </c>
      <c r="J92" s="116"/>
    </row>
    <row r="93" spans="1:10" s="72" customFormat="1" ht="27" customHeight="1">
      <c r="A93" s="114" t="s">
        <v>246</v>
      </c>
      <c r="B93" s="107" t="s">
        <v>88</v>
      </c>
      <c r="C93" s="115" t="s">
        <v>89</v>
      </c>
      <c r="D93" s="114" t="s">
        <v>72</v>
      </c>
      <c r="E93" s="156">
        <v>1</v>
      </c>
      <c r="F93" s="251">
        <v>73.4</v>
      </c>
      <c r="G93" s="151">
        <f t="shared" si="5"/>
        <v>73.4</v>
      </c>
      <c r="H93" s="151">
        <f t="shared" si="6"/>
        <v>91.75</v>
      </c>
      <c r="I93" s="113">
        <f t="shared" si="7"/>
        <v>91.75</v>
      </c>
      <c r="J93" s="116"/>
    </row>
    <row r="94" spans="1:10" s="72" customFormat="1" ht="21.75" customHeight="1">
      <c r="A94" s="114" t="s">
        <v>310</v>
      </c>
      <c r="B94" s="107">
        <v>86878</v>
      </c>
      <c r="C94" s="120" t="s">
        <v>90</v>
      </c>
      <c r="D94" s="114" t="s">
        <v>72</v>
      </c>
      <c r="E94" s="156">
        <v>2</v>
      </c>
      <c r="F94" s="251">
        <v>35.89</v>
      </c>
      <c r="G94" s="151">
        <f t="shared" si="5"/>
        <v>71.78</v>
      </c>
      <c r="H94" s="151">
        <f t="shared" si="6"/>
        <v>44.8625</v>
      </c>
      <c r="I94" s="113">
        <f t="shared" si="7"/>
        <v>89.725</v>
      </c>
      <c r="J94" s="116"/>
    </row>
    <row r="95" spans="1:10" s="72" customFormat="1" ht="15">
      <c r="A95" s="129" t="s">
        <v>211</v>
      </c>
      <c r="B95" s="129"/>
      <c r="C95" s="130" t="s">
        <v>202</v>
      </c>
      <c r="D95" s="137"/>
      <c r="E95" s="129"/>
      <c r="F95" s="252"/>
      <c r="G95" s="136"/>
      <c r="H95" s="136"/>
      <c r="I95" s="136"/>
      <c r="J95" s="134">
        <f>SUM(I96:I98)</f>
        <v>2422.1375000000003</v>
      </c>
    </row>
    <row r="96" spans="1:10" s="72" customFormat="1" ht="25.5">
      <c r="A96" s="114" t="s">
        <v>247</v>
      </c>
      <c r="B96" s="107" t="s">
        <v>291</v>
      </c>
      <c r="C96" s="115" t="s">
        <v>290</v>
      </c>
      <c r="D96" s="114" t="s">
        <v>72</v>
      </c>
      <c r="E96" s="156">
        <v>2</v>
      </c>
      <c r="F96" s="248">
        <v>322.42</v>
      </c>
      <c r="G96" s="151">
        <f t="shared" si="5"/>
        <v>644.84</v>
      </c>
      <c r="H96" s="151">
        <f t="shared" si="6"/>
        <v>403.02500000000003</v>
      </c>
      <c r="I96" s="113">
        <f t="shared" si="7"/>
        <v>806.0500000000001</v>
      </c>
      <c r="J96" s="117"/>
    </row>
    <row r="97" spans="1:10" s="72" customFormat="1" ht="25.5">
      <c r="A97" s="114" t="s">
        <v>248</v>
      </c>
      <c r="B97" s="107" t="s">
        <v>293</v>
      </c>
      <c r="C97" s="115" t="s">
        <v>292</v>
      </c>
      <c r="D97" s="114" t="s">
        <v>72</v>
      </c>
      <c r="E97" s="156">
        <v>1</v>
      </c>
      <c r="F97" s="248">
        <v>333.79</v>
      </c>
      <c r="G97" s="151">
        <f t="shared" si="5"/>
        <v>333.79</v>
      </c>
      <c r="H97" s="151">
        <f t="shared" si="6"/>
        <v>417.2375</v>
      </c>
      <c r="I97" s="113">
        <f t="shared" si="7"/>
        <v>417.2375</v>
      </c>
      <c r="J97" s="117"/>
    </row>
    <row r="98" spans="1:10" s="72" customFormat="1" ht="14.25">
      <c r="A98" s="114" t="s">
        <v>249</v>
      </c>
      <c r="B98" s="107">
        <v>73809</v>
      </c>
      <c r="C98" s="115" t="s">
        <v>294</v>
      </c>
      <c r="D98" s="112" t="s">
        <v>2</v>
      </c>
      <c r="E98" s="156">
        <v>2</v>
      </c>
      <c r="F98" s="248">
        <v>479.54</v>
      </c>
      <c r="G98" s="151">
        <f t="shared" si="5"/>
        <v>959.08</v>
      </c>
      <c r="H98" s="151">
        <f t="shared" si="6"/>
        <v>599.4250000000001</v>
      </c>
      <c r="I98" s="113">
        <f t="shared" si="7"/>
        <v>1198.8500000000001</v>
      </c>
      <c r="J98" s="117"/>
    </row>
    <row r="99" spans="1:10" s="72" customFormat="1" ht="15">
      <c r="A99" s="129" t="s">
        <v>212</v>
      </c>
      <c r="B99" s="129"/>
      <c r="C99" s="130" t="s">
        <v>49</v>
      </c>
      <c r="D99" s="137"/>
      <c r="E99" s="129"/>
      <c r="F99" s="252"/>
      <c r="G99" s="136"/>
      <c r="H99" s="136"/>
      <c r="I99" s="136"/>
      <c r="J99" s="134">
        <f>SUM(I100:I108)</f>
        <v>15360.732375</v>
      </c>
    </row>
    <row r="100" spans="1:10" s="72" customFormat="1" ht="25.5" customHeight="1">
      <c r="A100" s="114" t="s">
        <v>250</v>
      </c>
      <c r="B100" s="107">
        <v>88496</v>
      </c>
      <c r="C100" s="119" t="s">
        <v>172</v>
      </c>
      <c r="D100" s="112" t="s">
        <v>2</v>
      </c>
      <c r="E100" s="156">
        <v>30.56</v>
      </c>
      <c r="F100" s="251">
        <v>13.39</v>
      </c>
      <c r="G100" s="151">
        <f t="shared" si="5"/>
        <v>409.1984</v>
      </c>
      <c r="H100" s="151">
        <f t="shared" si="6"/>
        <v>16.7375</v>
      </c>
      <c r="I100" s="113">
        <f t="shared" si="7"/>
        <v>511.498</v>
      </c>
      <c r="J100" s="116"/>
    </row>
    <row r="101" spans="1:10" s="72" customFormat="1" ht="30.75" customHeight="1">
      <c r="A101" s="114" t="s">
        <v>251</v>
      </c>
      <c r="B101" s="107">
        <v>88497</v>
      </c>
      <c r="C101" s="119" t="s">
        <v>173</v>
      </c>
      <c r="D101" s="112" t="s">
        <v>2</v>
      </c>
      <c r="E101" s="156">
        <v>112.87</v>
      </c>
      <c r="F101" s="251">
        <v>7.6</v>
      </c>
      <c r="G101" s="151">
        <f t="shared" si="5"/>
        <v>857.812</v>
      </c>
      <c r="H101" s="151">
        <f t="shared" si="6"/>
        <v>9.5</v>
      </c>
      <c r="I101" s="113">
        <f t="shared" si="7"/>
        <v>1072.265</v>
      </c>
      <c r="J101" s="116"/>
    </row>
    <row r="102" spans="1:10" s="72" customFormat="1" ht="26.25" customHeight="1">
      <c r="A102" s="114" t="s">
        <v>252</v>
      </c>
      <c r="B102" s="107">
        <v>88483</v>
      </c>
      <c r="C102" s="119" t="s">
        <v>174</v>
      </c>
      <c r="D102" s="112" t="s">
        <v>2</v>
      </c>
      <c r="E102" s="156">
        <v>112.87</v>
      </c>
      <c r="F102" s="251">
        <v>1.72</v>
      </c>
      <c r="G102" s="151">
        <f t="shared" si="5"/>
        <v>194.1364</v>
      </c>
      <c r="H102" s="151">
        <f t="shared" si="6"/>
        <v>2.15</v>
      </c>
      <c r="I102" s="113">
        <f t="shared" si="7"/>
        <v>242.6705</v>
      </c>
      <c r="J102" s="116"/>
    </row>
    <row r="103" spans="1:10" s="72" customFormat="1" ht="21.75" customHeight="1">
      <c r="A103" s="114" t="s">
        <v>253</v>
      </c>
      <c r="B103" s="107">
        <v>88482</v>
      </c>
      <c r="C103" s="119" t="s">
        <v>175</v>
      </c>
      <c r="D103" s="112" t="s">
        <v>2</v>
      </c>
      <c r="E103" s="156">
        <v>34.56</v>
      </c>
      <c r="F103" s="251">
        <v>1.86</v>
      </c>
      <c r="G103" s="151">
        <f t="shared" si="5"/>
        <v>64.28160000000001</v>
      </c>
      <c r="H103" s="151">
        <f t="shared" si="6"/>
        <v>2.325</v>
      </c>
      <c r="I103" s="113">
        <f t="shared" si="7"/>
        <v>80.35200000000002</v>
      </c>
      <c r="J103" s="116"/>
    </row>
    <row r="104" spans="1:10" s="72" customFormat="1" ht="25.5">
      <c r="A104" s="114" t="s">
        <v>254</v>
      </c>
      <c r="B104" s="107">
        <v>88423</v>
      </c>
      <c r="C104" s="119" t="s">
        <v>176</v>
      </c>
      <c r="D104" s="112" t="s">
        <v>2</v>
      </c>
      <c r="E104" s="156">
        <v>105.66</v>
      </c>
      <c r="F104" s="251">
        <v>13.42</v>
      </c>
      <c r="G104" s="151">
        <f t="shared" si="5"/>
        <v>1417.9572</v>
      </c>
      <c r="H104" s="151">
        <f t="shared" si="6"/>
        <v>16.775</v>
      </c>
      <c r="I104" s="113">
        <f t="shared" si="7"/>
        <v>1772.4464999999998</v>
      </c>
      <c r="J104" s="116"/>
    </row>
    <row r="105" spans="1:10" s="72" customFormat="1" ht="27" customHeight="1">
      <c r="A105" s="114" t="s">
        <v>255</v>
      </c>
      <c r="B105" s="107">
        <v>88486</v>
      </c>
      <c r="C105" s="119" t="s">
        <v>177</v>
      </c>
      <c r="D105" s="112" t="s">
        <v>2</v>
      </c>
      <c r="E105" s="156">
        <v>34.56</v>
      </c>
      <c r="F105" s="251">
        <v>7.88</v>
      </c>
      <c r="G105" s="151">
        <f t="shared" si="5"/>
        <v>272.3328</v>
      </c>
      <c r="H105" s="151">
        <f t="shared" si="6"/>
        <v>9.85</v>
      </c>
      <c r="I105" s="113">
        <f t="shared" si="7"/>
        <v>340.416</v>
      </c>
      <c r="J105" s="116"/>
    </row>
    <row r="106" spans="1:10" s="72" customFormat="1" ht="25.5">
      <c r="A106" s="114" t="s">
        <v>256</v>
      </c>
      <c r="B106" s="107">
        <v>88487</v>
      </c>
      <c r="C106" s="119" t="s">
        <v>178</v>
      </c>
      <c r="D106" s="112" t="s">
        <v>2</v>
      </c>
      <c r="E106" s="156">
        <v>112.87</v>
      </c>
      <c r="F106" s="251">
        <v>7.25</v>
      </c>
      <c r="G106" s="151">
        <f t="shared" si="5"/>
        <v>818.3075</v>
      </c>
      <c r="H106" s="151">
        <f t="shared" si="6"/>
        <v>9.0625</v>
      </c>
      <c r="I106" s="113">
        <f t="shared" si="7"/>
        <v>1022.8843750000001</v>
      </c>
      <c r="J106" s="116"/>
    </row>
    <row r="107" spans="1:10" s="72" customFormat="1" ht="18" customHeight="1">
      <c r="A107" s="114" t="s">
        <v>257</v>
      </c>
      <c r="B107" s="107" t="s">
        <v>67</v>
      </c>
      <c r="C107" s="119" t="s">
        <v>68</v>
      </c>
      <c r="D107" s="112" t="s">
        <v>2</v>
      </c>
      <c r="E107" s="156">
        <v>10.5</v>
      </c>
      <c r="F107" s="251">
        <v>10.72</v>
      </c>
      <c r="G107" s="151">
        <f t="shared" si="5"/>
        <v>112.56</v>
      </c>
      <c r="H107" s="151">
        <f t="shared" si="6"/>
        <v>13.4</v>
      </c>
      <c r="I107" s="113">
        <f t="shared" si="7"/>
        <v>140.70000000000002</v>
      </c>
      <c r="J107" s="116"/>
    </row>
    <row r="108" spans="1:10" s="72" customFormat="1" ht="25.5">
      <c r="A108" s="114" t="s">
        <v>258</v>
      </c>
      <c r="B108" s="107">
        <v>6067</v>
      </c>
      <c r="C108" s="119" t="s">
        <v>69</v>
      </c>
      <c r="D108" s="112" t="s">
        <v>2</v>
      </c>
      <c r="E108" s="156">
        <v>345</v>
      </c>
      <c r="F108" s="251">
        <v>23.6</v>
      </c>
      <c r="G108" s="151">
        <f t="shared" si="5"/>
        <v>8142.000000000001</v>
      </c>
      <c r="H108" s="151">
        <f t="shared" si="6"/>
        <v>29.5</v>
      </c>
      <c r="I108" s="113">
        <f t="shared" si="7"/>
        <v>10177.5</v>
      </c>
      <c r="J108" s="116"/>
    </row>
    <row r="109" spans="1:10" s="72" customFormat="1" ht="15">
      <c r="A109" s="129" t="s">
        <v>213</v>
      </c>
      <c r="B109" s="129"/>
      <c r="C109" s="130" t="s">
        <v>203</v>
      </c>
      <c r="D109" s="137"/>
      <c r="E109" s="129"/>
      <c r="F109" s="252"/>
      <c r="G109" s="136"/>
      <c r="H109" s="136"/>
      <c r="I109" s="136"/>
      <c r="J109" s="134">
        <f>SUM(I110:I117)</f>
        <v>41726.7625</v>
      </c>
    </row>
    <row r="110" spans="1:10" s="72" customFormat="1" ht="25.5">
      <c r="A110" s="114" t="s">
        <v>259</v>
      </c>
      <c r="B110" s="107">
        <v>86888</v>
      </c>
      <c r="C110" s="108" t="s">
        <v>308</v>
      </c>
      <c r="D110" s="107" t="s">
        <v>13</v>
      </c>
      <c r="E110" s="157">
        <v>6</v>
      </c>
      <c r="F110" s="248">
        <v>232.26</v>
      </c>
      <c r="G110" s="151">
        <f t="shared" si="5"/>
        <v>1393.56</v>
      </c>
      <c r="H110" s="151">
        <f t="shared" si="6"/>
        <v>290.325</v>
      </c>
      <c r="I110" s="113">
        <f t="shared" si="7"/>
        <v>1741.9499999999998</v>
      </c>
      <c r="J110" s="116"/>
    </row>
    <row r="111" spans="1:10" s="72" customFormat="1" ht="12.75">
      <c r="A111" s="114" t="s">
        <v>260</v>
      </c>
      <c r="B111" s="107" t="s">
        <v>301</v>
      </c>
      <c r="C111" s="108" t="s">
        <v>206</v>
      </c>
      <c r="D111" s="107" t="s">
        <v>13</v>
      </c>
      <c r="E111" s="157">
        <v>3</v>
      </c>
      <c r="F111" s="248">
        <v>305.19</v>
      </c>
      <c r="G111" s="151">
        <f t="shared" si="5"/>
        <v>915.5699999999999</v>
      </c>
      <c r="H111" s="151">
        <f t="shared" si="6"/>
        <v>381.4875</v>
      </c>
      <c r="I111" s="113">
        <f t="shared" si="7"/>
        <v>1144.4625</v>
      </c>
      <c r="J111" s="116"/>
    </row>
    <row r="112" spans="1:10" s="72" customFormat="1" ht="12.75">
      <c r="A112" s="114" t="s">
        <v>261</v>
      </c>
      <c r="B112" s="107">
        <v>86901</v>
      </c>
      <c r="C112" s="108" t="s">
        <v>309</v>
      </c>
      <c r="D112" s="107" t="s">
        <v>13</v>
      </c>
      <c r="E112" s="157">
        <v>9</v>
      </c>
      <c r="F112" s="248">
        <v>72.41</v>
      </c>
      <c r="G112" s="151">
        <f t="shared" si="5"/>
        <v>651.6899999999999</v>
      </c>
      <c r="H112" s="151">
        <f t="shared" si="6"/>
        <v>90.51249999999999</v>
      </c>
      <c r="I112" s="113">
        <f t="shared" si="7"/>
        <v>814.6125</v>
      </c>
      <c r="J112" s="116"/>
    </row>
    <row r="113" spans="1:10" s="72" customFormat="1" ht="12.75">
      <c r="A113" s="114" t="s">
        <v>262</v>
      </c>
      <c r="B113" s="107">
        <v>88571</v>
      </c>
      <c r="C113" s="108" t="s">
        <v>204</v>
      </c>
      <c r="D113" s="107" t="s">
        <v>13</v>
      </c>
      <c r="E113" s="157">
        <v>9</v>
      </c>
      <c r="F113" s="248">
        <v>35.93</v>
      </c>
      <c r="G113" s="151">
        <f t="shared" si="5"/>
        <v>323.37</v>
      </c>
      <c r="H113" s="151">
        <f t="shared" si="6"/>
        <v>44.9125</v>
      </c>
      <c r="I113" s="113">
        <f t="shared" si="7"/>
        <v>404.21250000000003</v>
      </c>
      <c r="J113" s="116"/>
    </row>
    <row r="114" spans="1:10" s="72" customFormat="1" ht="12.75">
      <c r="A114" s="114"/>
      <c r="B114" s="107" t="s">
        <v>312</v>
      </c>
      <c r="C114" s="108" t="s">
        <v>311</v>
      </c>
      <c r="D114" s="107"/>
      <c r="E114" s="157">
        <v>1</v>
      </c>
      <c r="F114" s="248">
        <v>94.86</v>
      </c>
      <c r="G114" s="151">
        <f t="shared" si="5"/>
        <v>94.86</v>
      </c>
      <c r="H114" s="151">
        <f t="shared" si="6"/>
        <v>118.575</v>
      </c>
      <c r="I114" s="113">
        <f t="shared" si="7"/>
        <v>118.575</v>
      </c>
      <c r="J114" s="116"/>
    </row>
    <row r="115" spans="1:10" s="72" customFormat="1" ht="12.75">
      <c r="A115" s="114" t="s">
        <v>263</v>
      </c>
      <c r="B115" s="107">
        <v>89353</v>
      </c>
      <c r="C115" s="108" t="s">
        <v>313</v>
      </c>
      <c r="D115" s="107" t="s">
        <v>13</v>
      </c>
      <c r="E115" s="157">
        <v>2</v>
      </c>
      <c r="F115" s="248">
        <v>24.5</v>
      </c>
      <c r="G115" s="151">
        <f t="shared" si="5"/>
        <v>49</v>
      </c>
      <c r="H115" s="151">
        <f t="shared" si="6"/>
        <v>30.625</v>
      </c>
      <c r="I115" s="113">
        <f t="shared" si="7"/>
        <v>61.25</v>
      </c>
      <c r="J115" s="116"/>
    </row>
    <row r="116" spans="1:10" s="72" customFormat="1" ht="15.75" customHeight="1">
      <c r="A116" s="114" t="s">
        <v>264</v>
      </c>
      <c r="B116" s="107">
        <v>86906</v>
      </c>
      <c r="C116" s="108" t="s">
        <v>205</v>
      </c>
      <c r="D116" s="107" t="s">
        <v>13</v>
      </c>
      <c r="E116" s="157">
        <v>9</v>
      </c>
      <c r="F116" s="248">
        <v>3294</v>
      </c>
      <c r="G116" s="151">
        <f t="shared" si="5"/>
        <v>29646</v>
      </c>
      <c r="H116" s="151">
        <f t="shared" si="6"/>
        <v>4117.5</v>
      </c>
      <c r="I116" s="113">
        <f t="shared" si="7"/>
        <v>37057.5</v>
      </c>
      <c r="J116" s="116"/>
    </row>
    <row r="117" spans="1:10" s="72" customFormat="1" ht="12.75">
      <c r="A117" s="114" t="s">
        <v>378</v>
      </c>
      <c r="B117" s="107">
        <v>73663</v>
      </c>
      <c r="C117" s="108" t="s">
        <v>299</v>
      </c>
      <c r="D117" s="107" t="s">
        <v>13</v>
      </c>
      <c r="E117" s="157">
        <v>4</v>
      </c>
      <c r="F117" s="248">
        <v>76.84</v>
      </c>
      <c r="G117" s="151">
        <f t="shared" si="5"/>
        <v>307.36</v>
      </c>
      <c r="H117" s="151">
        <f t="shared" si="6"/>
        <v>96.05000000000001</v>
      </c>
      <c r="I117" s="113">
        <f t="shared" si="7"/>
        <v>384.20000000000005</v>
      </c>
      <c r="J117" s="116"/>
    </row>
    <row r="118" spans="1:10" s="72" customFormat="1" ht="14.25">
      <c r="A118" s="129" t="s">
        <v>214</v>
      </c>
      <c r="B118" s="129"/>
      <c r="C118" s="130" t="s">
        <v>207</v>
      </c>
      <c r="D118" s="131"/>
      <c r="E118" s="129"/>
      <c r="F118" s="254"/>
      <c r="G118" s="136"/>
      <c r="H118" s="136"/>
      <c r="I118" s="136"/>
      <c r="J118" s="134">
        <f>SUM(I119:I121)</f>
        <v>1734.851625</v>
      </c>
    </row>
    <row r="119" spans="1:10" s="72" customFormat="1" ht="14.25">
      <c r="A119" s="114" t="s">
        <v>265</v>
      </c>
      <c r="B119" s="107">
        <v>84037</v>
      </c>
      <c r="C119" s="120" t="s">
        <v>113</v>
      </c>
      <c r="D119" s="112" t="s">
        <v>2</v>
      </c>
      <c r="E119" s="156">
        <v>10.97</v>
      </c>
      <c r="F119" s="251">
        <v>40.86</v>
      </c>
      <c r="G119" s="151">
        <f t="shared" si="5"/>
        <v>448.23420000000004</v>
      </c>
      <c r="H119" s="151">
        <f t="shared" si="6"/>
        <v>51.075</v>
      </c>
      <c r="I119" s="113">
        <f t="shared" si="7"/>
        <v>560.2927500000001</v>
      </c>
      <c r="J119" s="116"/>
    </row>
    <row r="120" spans="1:10" s="72" customFormat="1" ht="38.25">
      <c r="A120" s="114" t="s">
        <v>266</v>
      </c>
      <c r="B120" s="107">
        <v>72082</v>
      </c>
      <c r="C120" s="115" t="s">
        <v>114</v>
      </c>
      <c r="D120" s="112" t="s">
        <v>2</v>
      </c>
      <c r="E120" s="156">
        <v>10.97</v>
      </c>
      <c r="F120" s="251">
        <v>62.49</v>
      </c>
      <c r="G120" s="151">
        <f t="shared" si="5"/>
        <v>685.5153</v>
      </c>
      <c r="H120" s="151">
        <f t="shared" si="6"/>
        <v>78.1125</v>
      </c>
      <c r="I120" s="113">
        <f t="shared" si="7"/>
        <v>856.894125</v>
      </c>
      <c r="J120" s="116"/>
    </row>
    <row r="121" spans="1:10" s="72" customFormat="1" ht="14.25">
      <c r="A121" s="114" t="s">
        <v>267</v>
      </c>
      <c r="B121" s="107" t="s">
        <v>302</v>
      </c>
      <c r="C121" s="115" t="s">
        <v>279</v>
      </c>
      <c r="D121" s="112" t="s">
        <v>11</v>
      </c>
      <c r="E121" s="156">
        <v>12.09</v>
      </c>
      <c r="F121" s="251">
        <v>21.02</v>
      </c>
      <c r="G121" s="151">
        <f t="shared" si="5"/>
        <v>254.1318</v>
      </c>
      <c r="H121" s="151">
        <f t="shared" si="6"/>
        <v>26.275</v>
      </c>
      <c r="I121" s="113">
        <f t="shared" si="7"/>
        <v>317.66474999999997</v>
      </c>
      <c r="J121" s="116"/>
    </row>
    <row r="122" spans="1:10" s="72" customFormat="1" ht="14.25">
      <c r="A122" s="129" t="s">
        <v>215</v>
      </c>
      <c r="B122" s="129"/>
      <c r="C122" s="130" t="s">
        <v>208</v>
      </c>
      <c r="D122" s="131"/>
      <c r="E122" s="129"/>
      <c r="F122" s="254"/>
      <c r="G122" s="136"/>
      <c r="H122" s="136"/>
      <c r="I122" s="136"/>
      <c r="J122" s="134">
        <f>SUM(I123:I125)</f>
        <v>1934.6902499999999</v>
      </c>
    </row>
    <row r="123" spans="1:10" s="72" customFormat="1" ht="14.25">
      <c r="A123" s="114" t="s">
        <v>268</v>
      </c>
      <c r="B123" s="107">
        <v>6225</v>
      </c>
      <c r="C123" s="120" t="s">
        <v>216</v>
      </c>
      <c r="D123" s="112" t="s">
        <v>2</v>
      </c>
      <c r="E123" s="156">
        <v>3.3</v>
      </c>
      <c r="F123" s="251">
        <v>25.37</v>
      </c>
      <c r="G123" s="151">
        <f t="shared" si="5"/>
        <v>83.721</v>
      </c>
      <c r="H123" s="151">
        <f t="shared" si="6"/>
        <v>31.712500000000002</v>
      </c>
      <c r="I123" s="113">
        <f t="shared" si="7"/>
        <v>104.65125</v>
      </c>
      <c r="J123" s="116"/>
    </row>
    <row r="124" spans="1:10" s="72" customFormat="1" ht="14.25">
      <c r="A124" s="114" t="s">
        <v>269</v>
      </c>
      <c r="B124" s="107">
        <v>6225</v>
      </c>
      <c r="C124" s="120" t="s">
        <v>217</v>
      </c>
      <c r="D124" s="112" t="s">
        <v>2</v>
      </c>
      <c r="E124" s="156">
        <v>18.96</v>
      </c>
      <c r="F124" s="251">
        <v>25.37</v>
      </c>
      <c r="G124" s="151">
        <f t="shared" si="5"/>
        <v>481.01520000000005</v>
      </c>
      <c r="H124" s="151">
        <f t="shared" si="6"/>
        <v>31.712500000000002</v>
      </c>
      <c r="I124" s="113">
        <f t="shared" si="7"/>
        <v>601.2690000000001</v>
      </c>
      <c r="J124" s="116"/>
    </row>
    <row r="125" spans="1:10" s="72" customFormat="1" ht="14.25">
      <c r="A125" s="114" t="s">
        <v>270</v>
      </c>
      <c r="B125" s="107" t="s">
        <v>317</v>
      </c>
      <c r="C125" s="115" t="s">
        <v>316</v>
      </c>
      <c r="D125" s="112" t="s">
        <v>2</v>
      </c>
      <c r="E125" s="156">
        <v>16.4</v>
      </c>
      <c r="F125" s="251">
        <v>59.94</v>
      </c>
      <c r="G125" s="151">
        <f t="shared" si="5"/>
        <v>983.0159999999998</v>
      </c>
      <c r="H125" s="151">
        <f t="shared" si="6"/>
        <v>74.925</v>
      </c>
      <c r="I125" s="113">
        <f t="shared" si="7"/>
        <v>1228.7699999999998</v>
      </c>
      <c r="J125" s="116"/>
    </row>
    <row r="126" spans="1:10" s="72" customFormat="1" ht="14.25">
      <c r="A126" s="129" t="s">
        <v>219</v>
      </c>
      <c r="B126" s="129"/>
      <c r="C126" s="130" t="s">
        <v>218</v>
      </c>
      <c r="D126" s="131"/>
      <c r="E126" s="129"/>
      <c r="F126" s="254"/>
      <c r="G126" s="136"/>
      <c r="H126" s="136"/>
      <c r="I126" s="136"/>
      <c r="J126" s="134">
        <f>SUM(I127:I127)</f>
        <v>221.17499999999998</v>
      </c>
    </row>
    <row r="127" spans="1:10" s="72" customFormat="1" ht="12.75">
      <c r="A127" s="114" t="s">
        <v>271</v>
      </c>
      <c r="B127" s="107" t="s">
        <v>315</v>
      </c>
      <c r="C127" s="120" t="s">
        <v>314</v>
      </c>
      <c r="D127" s="114" t="s">
        <v>13</v>
      </c>
      <c r="E127" s="156">
        <v>3</v>
      </c>
      <c r="F127" s="251">
        <v>58.98</v>
      </c>
      <c r="G127" s="151">
        <f t="shared" si="5"/>
        <v>176.94</v>
      </c>
      <c r="H127" s="151">
        <f t="shared" si="6"/>
        <v>73.725</v>
      </c>
      <c r="I127" s="113">
        <f t="shared" si="7"/>
        <v>221.17499999999998</v>
      </c>
      <c r="J127" s="116"/>
    </row>
    <row r="128" spans="1:10" s="72" customFormat="1" ht="14.25">
      <c r="A128" s="129" t="s">
        <v>220</v>
      </c>
      <c r="B128" s="159"/>
      <c r="C128" s="130" t="s">
        <v>221</v>
      </c>
      <c r="D128" s="131"/>
      <c r="E128" s="129"/>
      <c r="F128" s="254"/>
      <c r="G128" s="136"/>
      <c r="H128" s="136"/>
      <c r="I128" s="136"/>
      <c r="J128" s="134">
        <f>SUM(I129:I130)</f>
        <v>217204.985</v>
      </c>
    </row>
    <row r="129" spans="1:10" s="72" customFormat="1" ht="12.75">
      <c r="A129" s="114" t="s">
        <v>272</v>
      </c>
      <c r="B129" s="160" t="s">
        <v>103</v>
      </c>
      <c r="C129" s="120" t="s">
        <v>222</v>
      </c>
      <c r="D129" s="114"/>
      <c r="E129" s="156">
        <v>40</v>
      </c>
      <c r="F129" s="251">
        <v>1944.08</v>
      </c>
      <c r="G129" s="151">
        <f t="shared" si="5"/>
        <v>77763.2</v>
      </c>
      <c r="H129" s="151">
        <f t="shared" si="6"/>
        <v>2430.1</v>
      </c>
      <c r="I129" s="113">
        <f t="shared" si="7"/>
        <v>97204</v>
      </c>
      <c r="J129" s="116"/>
    </row>
    <row r="130" spans="1:10" s="72" customFormat="1" ht="12.75">
      <c r="A130" s="114" t="s">
        <v>273</v>
      </c>
      <c r="B130" s="160" t="s">
        <v>103</v>
      </c>
      <c r="C130" s="120" t="s">
        <v>223</v>
      </c>
      <c r="D130" s="114"/>
      <c r="E130" s="156">
        <v>59</v>
      </c>
      <c r="F130" s="251">
        <v>1627.132</v>
      </c>
      <c r="G130" s="151">
        <f t="shared" si="5"/>
        <v>96000.788</v>
      </c>
      <c r="H130" s="151">
        <f t="shared" si="6"/>
        <v>2033.915</v>
      </c>
      <c r="I130" s="113">
        <f t="shared" si="7"/>
        <v>120000.985</v>
      </c>
      <c r="J130" s="116"/>
    </row>
    <row r="131" spans="1:10" s="72" customFormat="1" ht="14.25">
      <c r="A131" s="129" t="s">
        <v>225</v>
      </c>
      <c r="B131" s="129"/>
      <c r="C131" s="130" t="s">
        <v>1</v>
      </c>
      <c r="D131" s="135"/>
      <c r="E131" s="129"/>
      <c r="F131" s="249"/>
      <c r="G131" s="136"/>
      <c r="H131" s="136"/>
      <c r="I131" s="136"/>
      <c r="J131" s="134">
        <f>SUM(I132:I136)</f>
        <v>19230.836125</v>
      </c>
    </row>
    <row r="132" spans="1:10" s="72" customFormat="1" ht="76.5">
      <c r="A132" s="114" t="s">
        <v>274</v>
      </c>
      <c r="B132" s="107">
        <v>86944</v>
      </c>
      <c r="C132" s="115" t="s">
        <v>179</v>
      </c>
      <c r="D132" s="114" t="s">
        <v>72</v>
      </c>
      <c r="E132" s="156">
        <v>1</v>
      </c>
      <c r="F132" s="251">
        <v>572.82</v>
      </c>
      <c r="G132" s="151">
        <f t="shared" si="5"/>
        <v>572.82</v>
      </c>
      <c r="H132" s="151">
        <f t="shared" si="6"/>
        <v>716.0250000000001</v>
      </c>
      <c r="I132" s="113">
        <f t="shared" si="7"/>
        <v>716.0250000000001</v>
      </c>
      <c r="J132" s="116"/>
    </row>
    <row r="133" spans="1:10" s="72" customFormat="1" ht="12.75">
      <c r="A133" s="114" t="s">
        <v>275</v>
      </c>
      <c r="B133" s="107">
        <v>9537</v>
      </c>
      <c r="C133" s="115" t="s">
        <v>104</v>
      </c>
      <c r="D133" s="114" t="s">
        <v>2</v>
      </c>
      <c r="E133" s="156">
        <v>886.04</v>
      </c>
      <c r="F133" s="250">
        <v>1.51</v>
      </c>
      <c r="G133" s="151">
        <f t="shared" si="5"/>
        <v>1337.9204</v>
      </c>
      <c r="H133" s="151">
        <f t="shared" si="6"/>
        <v>1.8875</v>
      </c>
      <c r="I133" s="113">
        <f t="shared" si="7"/>
        <v>1672.4005</v>
      </c>
      <c r="J133" s="117"/>
    </row>
    <row r="134" spans="1:10" s="72" customFormat="1" ht="12.75">
      <c r="A134" s="107" t="s">
        <v>276</v>
      </c>
      <c r="B134" s="107" t="s">
        <v>364</v>
      </c>
      <c r="C134" s="115" t="s">
        <v>224</v>
      </c>
      <c r="D134" s="114" t="s">
        <v>318</v>
      </c>
      <c r="E134" s="156">
        <v>131.73</v>
      </c>
      <c r="F134" s="250">
        <v>91.65</v>
      </c>
      <c r="G134" s="151">
        <f t="shared" si="5"/>
        <v>12073.0545</v>
      </c>
      <c r="H134" s="151">
        <f t="shared" si="6"/>
        <v>114.5625</v>
      </c>
      <c r="I134" s="113">
        <f t="shared" si="7"/>
        <v>15091.318124999998</v>
      </c>
      <c r="J134" s="117"/>
    </row>
    <row r="135" spans="1:10" s="72" customFormat="1" ht="30" customHeight="1">
      <c r="A135" s="114" t="s">
        <v>277</v>
      </c>
      <c r="B135" s="107">
        <v>83264</v>
      </c>
      <c r="C135" s="115" t="s">
        <v>303</v>
      </c>
      <c r="D135" s="114" t="s">
        <v>10</v>
      </c>
      <c r="E135" s="156">
        <v>9.48</v>
      </c>
      <c r="F135" s="250">
        <v>126.05</v>
      </c>
      <c r="G135" s="151">
        <f t="shared" si="5"/>
        <v>1194.954</v>
      </c>
      <c r="H135" s="151">
        <f t="shared" si="6"/>
        <v>157.5625</v>
      </c>
      <c r="I135" s="113">
        <f t="shared" si="7"/>
        <v>1493.6925</v>
      </c>
      <c r="J135" s="117"/>
    </row>
    <row r="136" spans="1:10" s="72" customFormat="1" ht="25.5">
      <c r="A136" s="114" t="s">
        <v>278</v>
      </c>
      <c r="B136" s="161">
        <v>72897</v>
      </c>
      <c r="C136" s="115" t="s">
        <v>115</v>
      </c>
      <c r="D136" s="153" t="s">
        <v>295</v>
      </c>
      <c r="E136" s="158">
        <v>12</v>
      </c>
      <c r="F136" s="250">
        <v>17.16</v>
      </c>
      <c r="G136" s="151">
        <f t="shared" si="5"/>
        <v>205.92000000000002</v>
      </c>
      <c r="H136" s="151">
        <f t="shared" si="6"/>
        <v>21.45</v>
      </c>
      <c r="I136" s="113">
        <f t="shared" si="7"/>
        <v>257.4</v>
      </c>
      <c r="J136" s="139"/>
    </row>
    <row r="137" spans="1:10" s="72" customFormat="1" ht="14.25">
      <c r="A137" s="144"/>
      <c r="B137" s="145"/>
      <c r="C137" s="146"/>
      <c r="D137" s="147"/>
      <c r="E137" s="148"/>
      <c r="F137" s="255"/>
      <c r="G137" s="151"/>
      <c r="H137" s="149"/>
      <c r="I137" s="149"/>
      <c r="J137" s="150">
        <f>J11+J15+J19+J30+J41+J44+J50+J56+J80+J95+J99+J109+J118+J122+J126+J128+J131</f>
        <v>494922.86175000004</v>
      </c>
    </row>
    <row r="138" spans="1:10" s="72" customFormat="1" ht="33" customHeight="1">
      <c r="A138" s="278" t="s">
        <v>373</v>
      </c>
      <c r="B138" s="279"/>
      <c r="C138" s="279"/>
      <c r="D138" s="279"/>
      <c r="E138" s="279"/>
      <c r="F138" s="279"/>
      <c r="G138" s="279"/>
      <c r="H138" s="279"/>
      <c r="I138" s="279"/>
      <c r="J138" s="280"/>
    </row>
    <row r="139" spans="1:10" s="72" customFormat="1" ht="15.75">
      <c r="A139" s="123" t="s">
        <v>0</v>
      </c>
      <c r="B139" s="123"/>
      <c r="C139" s="138"/>
      <c r="D139" s="121"/>
      <c r="E139" s="124"/>
      <c r="F139" s="256"/>
      <c r="G139" s="125"/>
      <c r="H139" s="125"/>
      <c r="I139" s="126"/>
      <c r="J139" s="122"/>
    </row>
    <row r="140" spans="1:10" s="72" customFormat="1" ht="52.5" customHeight="1">
      <c r="A140" s="281" t="s">
        <v>181</v>
      </c>
      <c r="B140" s="282"/>
      <c r="C140" s="282"/>
      <c r="D140" s="282"/>
      <c r="E140" s="282"/>
      <c r="F140" s="282"/>
      <c r="G140" s="282"/>
      <c r="H140" s="282"/>
      <c r="I140" s="282"/>
      <c r="J140" s="283"/>
    </row>
    <row r="141" spans="1:10" s="72" customFormat="1" ht="14.25">
      <c r="A141" s="141"/>
      <c r="B141" s="141"/>
      <c r="C141" s="142"/>
      <c r="D141" s="70"/>
      <c r="E141" s="143"/>
      <c r="F141" s="257"/>
      <c r="G141" s="71"/>
      <c r="H141" s="71"/>
      <c r="I141" s="35"/>
      <c r="J141" s="45"/>
    </row>
    <row r="142" spans="1:10" s="72" customFormat="1" ht="12.75">
      <c r="A142" s="46"/>
      <c r="B142" s="46"/>
      <c r="C142" s="69"/>
      <c r="D142" s="46"/>
      <c r="E142" s="46"/>
      <c r="F142" s="257"/>
      <c r="G142" s="71"/>
      <c r="H142" s="71"/>
      <c r="I142" s="35"/>
      <c r="J142" s="45"/>
    </row>
    <row r="143" spans="1:10" s="72" customFormat="1" ht="12.75">
      <c r="A143" s="48"/>
      <c r="B143" s="48"/>
      <c r="C143" s="46"/>
      <c r="D143" s="140"/>
      <c r="E143" s="140"/>
      <c r="F143" s="258"/>
      <c r="G143" s="38"/>
      <c r="H143" s="38"/>
      <c r="I143" s="35"/>
      <c r="J143" s="45"/>
    </row>
    <row r="144" spans="1:10" s="72" customFormat="1" ht="12.75">
      <c r="A144" s="48"/>
      <c r="B144" s="48"/>
      <c r="C144" s="105" t="s">
        <v>35</v>
      </c>
      <c r="D144" s="106"/>
      <c r="E144" s="106"/>
      <c r="F144" s="258"/>
      <c r="G144" s="38"/>
      <c r="H144" s="38"/>
      <c r="I144" s="35"/>
      <c r="J144" s="45"/>
    </row>
    <row r="145" spans="1:10" s="72" customFormat="1" ht="12.75">
      <c r="A145" s="49"/>
      <c r="B145" s="49"/>
      <c r="C145" s="106" t="s">
        <v>36</v>
      </c>
      <c r="D145" s="49"/>
      <c r="E145" s="49"/>
      <c r="F145" s="258"/>
      <c r="G145" s="38"/>
      <c r="H145" s="38"/>
      <c r="I145" s="35"/>
      <c r="J145" s="50"/>
    </row>
    <row r="146" spans="1:10" s="72" customFormat="1" ht="14.25">
      <c r="A146" s="36"/>
      <c r="B146" s="36"/>
      <c r="C146" s="49"/>
      <c r="D146" s="51"/>
      <c r="E146" s="44"/>
      <c r="F146" s="258"/>
      <c r="G146" s="38"/>
      <c r="H146" s="38"/>
      <c r="I146" s="35"/>
      <c r="J146" s="50"/>
    </row>
    <row r="147" spans="1:10" s="72" customFormat="1" ht="14.25">
      <c r="A147" s="4"/>
      <c r="B147" s="4"/>
      <c r="C147" s="5"/>
      <c r="D147" s="7"/>
      <c r="E147" s="8"/>
      <c r="F147" s="259"/>
      <c r="G147" s="3"/>
      <c r="H147" s="3"/>
      <c r="I147" s="5"/>
      <c r="J147" s="6"/>
    </row>
    <row r="148" spans="1:10" s="72" customFormat="1" ht="14.25">
      <c r="A148" s="4"/>
      <c r="B148" s="4"/>
      <c r="C148" s="5"/>
      <c r="D148" s="7"/>
      <c r="E148" s="8"/>
      <c r="F148" s="259"/>
      <c r="G148" s="3"/>
      <c r="H148" s="3"/>
      <c r="I148" s="5"/>
      <c r="J148" s="6"/>
    </row>
    <row r="149" spans="1:10" s="72" customFormat="1" ht="14.25">
      <c r="A149" s="4"/>
      <c r="B149" s="4"/>
      <c r="C149" s="5"/>
      <c r="D149" s="7"/>
      <c r="E149" s="8"/>
      <c r="F149" s="259"/>
      <c r="G149" s="3"/>
      <c r="H149" s="3"/>
      <c r="I149" s="5"/>
      <c r="J149" s="6"/>
    </row>
    <row r="150" spans="1:10" s="72" customFormat="1" ht="14.25">
      <c r="A150" s="4"/>
      <c r="B150" s="4"/>
      <c r="C150" s="5"/>
      <c r="D150" s="7"/>
      <c r="E150" s="8"/>
      <c r="F150" s="259"/>
      <c r="G150" s="3"/>
      <c r="H150" s="3"/>
      <c r="I150" s="5"/>
      <c r="J150" s="6"/>
    </row>
    <row r="151" spans="1:10" s="72" customFormat="1" ht="14.25">
      <c r="A151" s="4"/>
      <c r="B151" s="4"/>
      <c r="C151" s="5"/>
      <c r="D151" s="7"/>
      <c r="E151" s="8"/>
      <c r="F151" s="259"/>
      <c r="G151" s="3"/>
      <c r="H151" s="3"/>
      <c r="I151" s="5"/>
      <c r="J151" s="6"/>
    </row>
    <row r="152" spans="1:10" s="72" customFormat="1" ht="14.25">
      <c r="A152" s="4"/>
      <c r="B152" s="4"/>
      <c r="C152" s="5"/>
      <c r="D152" s="7"/>
      <c r="E152" s="8"/>
      <c r="F152" s="259"/>
      <c r="G152" s="3"/>
      <c r="H152" s="3"/>
      <c r="I152" s="5"/>
      <c r="J152" s="6"/>
    </row>
    <row r="153" spans="1:10" s="72" customFormat="1" ht="14.25">
      <c r="A153" s="4"/>
      <c r="B153" s="4"/>
      <c r="C153" s="5"/>
      <c r="D153" s="7"/>
      <c r="E153" s="8"/>
      <c r="F153" s="259"/>
      <c r="G153" s="3"/>
      <c r="H153" s="3"/>
      <c r="I153" s="5"/>
      <c r="J153" s="6"/>
    </row>
    <row r="154" spans="1:10" s="72" customFormat="1" ht="14.25">
      <c r="A154" s="4"/>
      <c r="B154" s="4"/>
      <c r="C154" s="5"/>
      <c r="D154" s="7"/>
      <c r="E154" s="8"/>
      <c r="F154" s="259"/>
      <c r="G154" s="3"/>
      <c r="H154" s="3"/>
      <c r="I154" s="5"/>
      <c r="J154" s="6"/>
    </row>
    <row r="155" spans="1:10" s="72" customFormat="1" ht="14.25">
      <c r="A155" s="4"/>
      <c r="B155" s="4"/>
      <c r="C155" s="5"/>
      <c r="D155" s="7"/>
      <c r="E155" s="8"/>
      <c r="F155" s="259"/>
      <c r="G155" s="3"/>
      <c r="H155" s="3"/>
      <c r="I155" s="5"/>
      <c r="J155" s="6"/>
    </row>
    <row r="156" spans="1:10" s="72" customFormat="1" ht="14.25">
      <c r="A156" s="4"/>
      <c r="B156" s="4"/>
      <c r="C156" s="5"/>
      <c r="D156" s="7"/>
      <c r="E156" s="8"/>
      <c r="F156" s="259"/>
      <c r="G156" s="3"/>
      <c r="H156" s="3"/>
      <c r="I156" s="5"/>
      <c r="J156" s="6"/>
    </row>
    <row r="157" spans="1:10" s="72" customFormat="1" ht="14.25">
      <c r="A157" s="4"/>
      <c r="B157" s="4"/>
      <c r="C157" s="5"/>
      <c r="D157" s="7"/>
      <c r="E157" s="8"/>
      <c r="F157" s="259"/>
      <c r="G157" s="3"/>
      <c r="H157" s="3"/>
      <c r="I157" s="5"/>
      <c r="J157" s="6"/>
    </row>
    <row r="158" spans="1:10" s="72" customFormat="1" ht="14.25">
      <c r="A158" s="4"/>
      <c r="B158" s="4"/>
      <c r="C158" s="5"/>
      <c r="D158" s="7"/>
      <c r="E158" s="8"/>
      <c r="F158" s="259"/>
      <c r="G158" s="3"/>
      <c r="H158" s="3"/>
      <c r="I158" s="5"/>
      <c r="J158" s="6"/>
    </row>
    <row r="159" spans="1:10" s="72" customFormat="1" ht="14.25">
      <c r="A159" s="4"/>
      <c r="B159" s="4"/>
      <c r="C159" s="5"/>
      <c r="D159" s="7"/>
      <c r="E159" s="8"/>
      <c r="F159" s="259"/>
      <c r="G159" s="3"/>
      <c r="H159" s="3"/>
      <c r="I159" s="5"/>
      <c r="J159" s="6"/>
    </row>
    <row r="160" spans="1:10" s="72" customFormat="1" ht="14.25">
      <c r="A160" s="4"/>
      <c r="B160" s="4"/>
      <c r="C160" s="5"/>
      <c r="D160" s="7"/>
      <c r="E160" s="8"/>
      <c r="F160" s="259"/>
      <c r="G160" s="3"/>
      <c r="H160" s="3"/>
      <c r="I160" s="5"/>
      <c r="J160" s="6"/>
    </row>
    <row r="161" spans="1:10" s="72" customFormat="1" ht="14.25">
      <c r="A161" s="4"/>
      <c r="B161" s="4"/>
      <c r="C161" s="5"/>
      <c r="D161" s="7"/>
      <c r="E161" s="8"/>
      <c r="F161" s="259"/>
      <c r="G161" s="3"/>
      <c r="H161" s="3"/>
      <c r="I161" s="5"/>
      <c r="J161" s="6"/>
    </row>
    <row r="162" spans="1:10" s="72" customFormat="1" ht="14.25">
      <c r="A162" s="4"/>
      <c r="B162" s="4"/>
      <c r="C162" s="5"/>
      <c r="D162" s="7"/>
      <c r="E162" s="8"/>
      <c r="F162" s="259"/>
      <c r="G162" s="3"/>
      <c r="H162" s="3"/>
      <c r="I162" s="5"/>
      <c r="J162" s="6"/>
    </row>
    <row r="163" spans="1:10" s="72" customFormat="1" ht="14.25">
      <c r="A163" s="4"/>
      <c r="B163" s="4"/>
      <c r="C163" s="5"/>
      <c r="D163" s="7"/>
      <c r="E163" s="8"/>
      <c r="F163" s="259"/>
      <c r="G163" s="3"/>
      <c r="H163" s="3"/>
      <c r="I163" s="5"/>
      <c r="J163" s="6"/>
    </row>
    <row r="164" spans="1:10" s="72" customFormat="1" ht="14.25">
      <c r="A164" s="4"/>
      <c r="B164" s="4"/>
      <c r="C164" s="5"/>
      <c r="D164" s="7"/>
      <c r="E164" s="8"/>
      <c r="F164" s="259"/>
      <c r="G164" s="3"/>
      <c r="H164" s="3"/>
      <c r="I164" s="5"/>
      <c r="J164" s="6"/>
    </row>
    <row r="165" spans="1:10" s="72" customFormat="1" ht="14.25">
      <c r="A165" s="4"/>
      <c r="B165" s="4"/>
      <c r="C165" s="5"/>
      <c r="D165" s="7"/>
      <c r="E165" s="8"/>
      <c r="F165" s="259"/>
      <c r="G165" s="3"/>
      <c r="H165" s="3"/>
      <c r="I165" s="5"/>
      <c r="J165" s="6"/>
    </row>
    <row r="166" spans="1:10" s="72" customFormat="1" ht="14.25">
      <c r="A166" s="4"/>
      <c r="B166" s="4"/>
      <c r="C166" s="5"/>
      <c r="D166" s="7"/>
      <c r="E166" s="8"/>
      <c r="F166" s="259"/>
      <c r="G166" s="3"/>
      <c r="H166" s="3"/>
      <c r="I166" s="5"/>
      <c r="J166" s="6"/>
    </row>
    <row r="167" spans="1:10" s="72" customFormat="1" ht="14.25">
      <c r="A167" s="4"/>
      <c r="B167" s="4"/>
      <c r="C167" s="5"/>
      <c r="D167" s="7"/>
      <c r="E167" s="8"/>
      <c r="F167" s="259"/>
      <c r="G167" s="3"/>
      <c r="H167" s="3"/>
      <c r="I167" s="5"/>
      <c r="J167" s="6"/>
    </row>
    <row r="168" spans="1:10" s="72" customFormat="1" ht="14.25">
      <c r="A168" s="4"/>
      <c r="B168" s="4"/>
      <c r="C168" s="5"/>
      <c r="D168" s="7"/>
      <c r="E168" s="8"/>
      <c r="F168" s="259"/>
      <c r="G168" s="3"/>
      <c r="H168" s="3"/>
      <c r="I168" s="5"/>
      <c r="J168" s="6"/>
    </row>
    <row r="169" spans="1:10" s="72" customFormat="1" ht="14.25">
      <c r="A169" s="4"/>
      <c r="B169" s="4"/>
      <c r="C169" s="5"/>
      <c r="D169" s="7"/>
      <c r="E169" s="8"/>
      <c r="F169" s="259"/>
      <c r="G169" s="3"/>
      <c r="H169" s="3"/>
      <c r="I169" s="5"/>
      <c r="J169" s="6"/>
    </row>
    <row r="170" spans="1:10" s="72" customFormat="1" ht="14.25">
      <c r="A170" s="4"/>
      <c r="B170" s="4"/>
      <c r="C170" s="5"/>
      <c r="D170" s="7"/>
      <c r="E170" s="8"/>
      <c r="F170" s="259"/>
      <c r="G170" s="3"/>
      <c r="H170" s="3"/>
      <c r="I170" s="5"/>
      <c r="J170" s="6"/>
    </row>
    <row r="171" spans="1:10" s="72" customFormat="1" ht="14.25">
      <c r="A171" s="4"/>
      <c r="B171" s="4"/>
      <c r="C171" s="5"/>
      <c r="D171" s="7"/>
      <c r="E171" s="8"/>
      <c r="F171" s="259"/>
      <c r="G171" s="3"/>
      <c r="H171" s="3"/>
      <c r="I171" s="5"/>
      <c r="J171" s="6"/>
    </row>
    <row r="172" spans="1:10" s="72" customFormat="1" ht="14.25">
      <c r="A172" s="4"/>
      <c r="B172" s="4"/>
      <c r="C172" s="5"/>
      <c r="D172" s="7"/>
      <c r="E172" s="8"/>
      <c r="F172" s="259"/>
      <c r="G172" s="3"/>
      <c r="H172" s="3"/>
      <c r="I172" s="5"/>
      <c r="J172" s="6"/>
    </row>
    <row r="173" spans="1:10" s="72" customFormat="1" ht="14.25">
      <c r="A173" s="4"/>
      <c r="B173" s="4"/>
      <c r="C173" s="5"/>
      <c r="D173" s="7"/>
      <c r="E173" s="8"/>
      <c r="F173" s="259"/>
      <c r="G173" s="3"/>
      <c r="H173" s="3"/>
      <c r="I173" s="5"/>
      <c r="J173" s="6"/>
    </row>
    <row r="174" spans="1:10" s="72" customFormat="1" ht="14.25">
      <c r="A174" s="4"/>
      <c r="B174" s="4"/>
      <c r="C174" s="5"/>
      <c r="D174" s="7"/>
      <c r="E174" s="8"/>
      <c r="F174" s="259"/>
      <c r="G174" s="3"/>
      <c r="H174" s="3"/>
      <c r="I174" s="5"/>
      <c r="J174" s="6"/>
    </row>
    <row r="175" spans="1:10" s="72" customFormat="1" ht="14.25">
      <c r="A175" s="4"/>
      <c r="B175" s="4"/>
      <c r="C175" s="5"/>
      <c r="D175" s="7"/>
      <c r="E175" s="8"/>
      <c r="F175" s="259"/>
      <c r="G175" s="3"/>
      <c r="H175" s="3"/>
      <c r="I175" s="5"/>
      <c r="J175" s="6"/>
    </row>
    <row r="176" spans="1:10" s="72" customFormat="1" ht="14.25">
      <c r="A176" s="4"/>
      <c r="B176" s="4"/>
      <c r="C176" s="5"/>
      <c r="D176" s="7"/>
      <c r="E176" s="8"/>
      <c r="F176" s="259"/>
      <c r="G176" s="3"/>
      <c r="H176" s="3"/>
      <c r="I176" s="5"/>
      <c r="J176" s="6"/>
    </row>
    <row r="177" spans="1:10" s="72" customFormat="1" ht="14.25">
      <c r="A177" s="4"/>
      <c r="B177" s="4"/>
      <c r="C177" s="5"/>
      <c r="D177" s="7"/>
      <c r="E177" s="8"/>
      <c r="F177" s="259"/>
      <c r="G177" s="3"/>
      <c r="H177" s="3"/>
      <c r="I177" s="5"/>
      <c r="J177" s="6"/>
    </row>
    <row r="178" spans="1:10" s="72" customFormat="1" ht="14.25">
      <c r="A178" s="4"/>
      <c r="B178" s="4"/>
      <c r="C178" s="5"/>
      <c r="D178" s="7"/>
      <c r="E178" s="8"/>
      <c r="F178" s="259"/>
      <c r="G178" s="3"/>
      <c r="H178" s="3"/>
      <c r="I178" s="5"/>
      <c r="J178" s="6"/>
    </row>
    <row r="179" spans="1:10" s="72" customFormat="1" ht="14.25">
      <c r="A179" s="4"/>
      <c r="B179" s="4"/>
      <c r="C179" s="5"/>
      <c r="D179" s="7"/>
      <c r="E179" s="8"/>
      <c r="F179" s="259"/>
      <c r="G179" s="3"/>
      <c r="H179" s="3"/>
      <c r="I179" s="5"/>
      <c r="J179" s="6"/>
    </row>
    <row r="180" spans="1:10" s="72" customFormat="1" ht="14.25">
      <c r="A180" s="4"/>
      <c r="B180" s="4"/>
      <c r="C180" s="5"/>
      <c r="D180" s="7"/>
      <c r="E180" s="8"/>
      <c r="F180" s="259"/>
      <c r="G180" s="3"/>
      <c r="H180" s="3"/>
      <c r="I180" s="5"/>
      <c r="J180" s="6"/>
    </row>
    <row r="181" spans="1:10" s="72" customFormat="1" ht="14.25">
      <c r="A181" s="4"/>
      <c r="B181" s="4"/>
      <c r="C181" s="5"/>
      <c r="D181" s="7"/>
      <c r="E181" s="8"/>
      <c r="F181" s="259"/>
      <c r="G181" s="3"/>
      <c r="H181" s="3"/>
      <c r="I181" s="5"/>
      <c r="J181" s="6"/>
    </row>
    <row r="182" spans="1:10" s="72" customFormat="1" ht="14.25">
      <c r="A182" s="4"/>
      <c r="B182" s="4"/>
      <c r="C182" s="5"/>
      <c r="D182" s="7"/>
      <c r="E182" s="8"/>
      <c r="F182" s="259"/>
      <c r="G182" s="3"/>
      <c r="H182" s="3"/>
      <c r="I182" s="5"/>
      <c r="J182" s="6"/>
    </row>
    <row r="183" spans="1:10" s="72" customFormat="1" ht="14.25">
      <c r="A183" s="4"/>
      <c r="B183" s="4"/>
      <c r="C183" s="5"/>
      <c r="D183" s="7"/>
      <c r="E183" s="8"/>
      <c r="F183" s="259"/>
      <c r="G183" s="3"/>
      <c r="H183" s="3"/>
      <c r="I183" s="5"/>
      <c r="J183" s="6"/>
    </row>
    <row r="184" spans="1:10" s="72" customFormat="1" ht="14.25">
      <c r="A184" s="4"/>
      <c r="B184" s="4"/>
      <c r="C184" s="5"/>
      <c r="D184" s="7"/>
      <c r="E184" s="8"/>
      <c r="F184" s="259"/>
      <c r="G184" s="3"/>
      <c r="H184" s="3"/>
      <c r="I184" s="5"/>
      <c r="J184" s="6"/>
    </row>
    <row r="185" spans="1:10" s="72" customFormat="1" ht="14.25">
      <c r="A185" s="4"/>
      <c r="B185" s="4"/>
      <c r="C185" s="5"/>
      <c r="D185" s="7"/>
      <c r="E185" s="8"/>
      <c r="F185" s="259"/>
      <c r="G185" s="3"/>
      <c r="H185" s="3"/>
      <c r="I185" s="5"/>
      <c r="J185" s="6"/>
    </row>
    <row r="186" spans="1:10" s="72" customFormat="1" ht="14.25">
      <c r="A186" s="4"/>
      <c r="B186" s="4"/>
      <c r="C186" s="5"/>
      <c r="D186" s="7"/>
      <c r="E186" s="8"/>
      <c r="F186" s="259"/>
      <c r="G186" s="3"/>
      <c r="H186" s="3"/>
      <c r="I186" s="5"/>
      <c r="J186" s="6"/>
    </row>
    <row r="187" spans="1:10" s="72" customFormat="1" ht="14.25">
      <c r="A187" s="4"/>
      <c r="B187" s="4"/>
      <c r="C187" s="5"/>
      <c r="D187" s="7"/>
      <c r="E187" s="8"/>
      <c r="F187" s="259"/>
      <c r="G187" s="3"/>
      <c r="H187" s="3"/>
      <c r="I187" s="5"/>
      <c r="J187" s="6"/>
    </row>
    <row r="188" spans="1:10" s="72" customFormat="1" ht="14.25">
      <c r="A188" s="4"/>
      <c r="B188" s="4"/>
      <c r="C188" s="5"/>
      <c r="D188" s="7"/>
      <c r="E188" s="8"/>
      <c r="F188" s="259"/>
      <c r="G188" s="3"/>
      <c r="H188" s="3"/>
      <c r="I188" s="5"/>
      <c r="J188" s="6"/>
    </row>
    <row r="189" spans="1:10" s="72" customFormat="1" ht="14.25">
      <c r="A189" s="4"/>
      <c r="B189" s="4"/>
      <c r="C189" s="5"/>
      <c r="D189" s="7"/>
      <c r="E189" s="8"/>
      <c r="F189" s="259"/>
      <c r="G189" s="3"/>
      <c r="H189" s="3"/>
      <c r="I189" s="5"/>
      <c r="J189" s="6"/>
    </row>
    <row r="190" spans="1:10" s="72" customFormat="1" ht="14.25">
      <c r="A190" s="4"/>
      <c r="B190" s="4"/>
      <c r="C190" s="5"/>
      <c r="D190" s="7"/>
      <c r="E190" s="8"/>
      <c r="F190" s="259"/>
      <c r="G190" s="3"/>
      <c r="H190" s="3"/>
      <c r="I190" s="5"/>
      <c r="J190" s="6"/>
    </row>
    <row r="191" spans="1:10" s="72" customFormat="1" ht="14.25">
      <c r="A191" s="4"/>
      <c r="B191" s="4"/>
      <c r="C191" s="5"/>
      <c r="D191" s="7"/>
      <c r="E191" s="8"/>
      <c r="F191" s="259"/>
      <c r="G191" s="3"/>
      <c r="H191" s="3"/>
      <c r="I191" s="5"/>
      <c r="J191" s="6"/>
    </row>
    <row r="192" spans="1:10" s="72" customFormat="1" ht="14.25">
      <c r="A192" s="4"/>
      <c r="B192" s="4"/>
      <c r="C192" s="5"/>
      <c r="D192" s="7"/>
      <c r="E192" s="8"/>
      <c r="F192" s="259"/>
      <c r="G192" s="3"/>
      <c r="H192" s="3"/>
      <c r="I192" s="5"/>
      <c r="J192" s="6"/>
    </row>
    <row r="193" spans="1:10" s="72" customFormat="1" ht="14.25">
      <c r="A193" s="4"/>
      <c r="B193" s="4"/>
      <c r="C193" s="5"/>
      <c r="D193" s="7"/>
      <c r="E193" s="8"/>
      <c r="F193" s="259"/>
      <c r="G193" s="3"/>
      <c r="H193" s="3"/>
      <c r="I193" s="5"/>
      <c r="J193" s="6"/>
    </row>
    <row r="194" spans="1:10" s="72" customFormat="1" ht="14.25">
      <c r="A194" s="4"/>
      <c r="B194" s="4"/>
      <c r="C194" s="5"/>
      <c r="D194" s="7"/>
      <c r="E194" s="8"/>
      <c r="F194" s="259"/>
      <c r="G194" s="3"/>
      <c r="H194" s="3"/>
      <c r="I194" s="5"/>
      <c r="J194" s="6"/>
    </row>
    <row r="195" spans="1:10" s="72" customFormat="1" ht="14.25">
      <c r="A195" s="4"/>
      <c r="B195" s="4"/>
      <c r="C195" s="5"/>
      <c r="D195" s="7"/>
      <c r="E195" s="8"/>
      <c r="F195" s="259"/>
      <c r="G195" s="3"/>
      <c r="H195" s="3"/>
      <c r="I195" s="5"/>
      <c r="J195" s="6"/>
    </row>
    <row r="196" spans="1:10" s="72" customFormat="1" ht="14.25">
      <c r="A196" s="4"/>
      <c r="B196" s="4"/>
      <c r="C196" s="5"/>
      <c r="D196" s="7"/>
      <c r="E196" s="8"/>
      <c r="F196" s="259"/>
      <c r="G196" s="3"/>
      <c r="H196" s="3"/>
      <c r="I196" s="5"/>
      <c r="J196" s="6"/>
    </row>
    <row r="197" spans="1:10" s="72" customFormat="1" ht="14.25">
      <c r="A197" s="4"/>
      <c r="B197" s="4"/>
      <c r="C197" s="5"/>
      <c r="D197" s="7"/>
      <c r="E197" s="8"/>
      <c r="F197" s="259"/>
      <c r="G197" s="3"/>
      <c r="H197" s="3"/>
      <c r="I197" s="5"/>
      <c r="J197" s="6"/>
    </row>
    <row r="198" spans="1:10" s="72" customFormat="1" ht="14.25">
      <c r="A198" s="4"/>
      <c r="B198" s="4"/>
      <c r="C198" s="5"/>
      <c r="D198" s="7"/>
      <c r="E198" s="8"/>
      <c r="F198" s="259"/>
      <c r="G198" s="3"/>
      <c r="H198" s="3"/>
      <c r="I198" s="5"/>
      <c r="J198" s="6"/>
    </row>
    <row r="199" spans="1:10" s="72" customFormat="1" ht="14.25">
      <c r="A199" s="4"/>
      <c r="B199" s="4"/>
      <c r="C199" s="5"/>
      <c r="D199" s="7"/>
      <c r="E199" s="8"/>
      <c r="F199" s="259"/>
      <c r="G199" s="3"/>
      <c r="H199" s="3"/>
      <c r="I199" s="5"/>
      <c r="J199" s="6"/>
    </row>
    <row r="200" spans="1:10" s="72" customFormat="1" ht="14.25">
      <c r="A200" s="4"/>
      <c r="B200" s="4"/>
      <c r="C200" s="5"/>
      <c r="D200" s="7"/>
      <c r="E200" s="8"/>
      <c r="F200" s="259"/>
      <c r="G200" s="3"/>
      <c r="H200" s="3"/>
      <c r="I200" s="5"/>
      <c r="J200" s="6"/>
    </row>
    <row r="201" spans="1:10" s="72" customFormat="1" ht="14.25">
      <c r="A201" s="4"/>
      <c r="B201" s="4"/>
      <c r="C201" s="5"/>
      <c r="D201" s="7"/>
      <c r="E201" s="8"/>
      <c r="F201" s="259"/>
      <c r="G201" s="3"/>
      <c r="H201" s="3"/>
      <c r="I201" s="5"/>
      <c r="J201" s="6"/>
    </row>
    <row r="202" spans="1:10" s="72" customFormat="1" ht="14.25">
      <c r="A202" s="4"/>
      <c r="B202" s="4"/>
      <c r="C202" s="5"/>
      <c r="D202" s="7"/>
      <c r="E202" s="8"/>
      <c r="F202" s="259"/>
      <c r="G202" s="3"/>
      <c r="H202" s="3"/>
      <c r="I202" s="5"/>
      <c r="J202" s="6"/>
    </row>
    <row r="203" spans="1:10" s="72" customFormat="1" ht="14.25">
      <c r="A203" s="4"/>
      <c r="B203" s="4"/>
      <c r="C203" s="5"/>
      <c r="D203" s="7"/>
      <c r="E203" s="8"/>
      <c r="F203" s="259"/>
      <c r="G203" s="3"/>
      <c r="H203" s="3"/>
      <c r="I203" s="5"/>
      <c r="J203" s="6"/>
    </row>
    <row r="204" spans="1:10" s="72" customFormat="1" ht="14.25">
      <c r="A204" s="4"/>
      <c r="B204" s="4"/>
      <c r="C204" s="5"/>
      <c r="D204" s="7"/>
      <c r="E204" s="8"/>
      <c r="F204" s="259"/>
      <c r="G204" s="3"/>
      <c r="H204" s="3"/>
      <c r="I204" s="5"/>
      <c r="J204" s="6"/>
    </row>
    <row r="205" spans="1:10" s="72" customFormat="1" ht="14.25">
      <c r="A205" s="4"/>
      <c r="B205" s="4"/>
      <c r="C205" s="5"/>
      <c r="D205" s="7"/>
      <c r="E205" s="8"/>
      <c r="F205" s="259"/>
      <c r="G205" s="3"/>
      <c r="H205" s="3"/>
      <c r="I205" s="5"/>
      <c r="J205" s="6"/>
    </row>
    <row r="206" spans="1:10" s="72" customFormat="1" ht="14.25">
      <c r="A206" s="4"/>
      <c r="B206" s="4"/>
      <c r="C206" s="5"/>
      <c r="D206" s="7"/>
      <c r="E206" s="8"/>
      <c r="F206" s="259"/>
      <c r="G206" s="3"/>
      <c r="H206" s="3"/>
      <c r="I206" s="5"/>
      <c r="J206" s="6"/>
    </row>
    <row r="207" spans="1:10" s="72" customFormat="1" ht="14.25">
      <c r="A207" s="4"/>
      <c r="B207" s="4"/>
      <c r="C207" s="5"/>
      <c r="D207" s="7"/>
      <c r="E207" s="8"/>
      <c r="F207" s="259"/>
      <c r="G207" s="3"/>
      <c r="H207" s="3"/>
      <c r="I207" s="5"/>
      <c r="J207" s="6"/>
    </row>
    <row r="208" spans="1:10" s="72" customFormat="1" ht="14.25">
      <c r="A208" s="4"/>
      <c r="B208" s="4"/>
      <c r="C208" s="5"/>
      <c r="D208" s="7"/>
      <c r="E208" s="8"/>
      <c r="F208" s="259"/>
      <c r="G208" s="3"/>
      <c r="H208" s="3"/>
      <c r="I208" s="5"/>
      <c r="J208" s="6"/>
    </row>
    <row r="209" spans="1:10" s="72" customFormat="1" ht="14.25">
      <c r="A209" s="4"/>
      <c r="B209" s="4"/>
      <c r="C209" s="5"/>
      <c r="D209" s="7"/>
      <c r="E209" s="8"/>
      <c r="F209" s="259"/>
      <c r="G209" s="3"/>
      <c r="H209" s="3"/>
      <c r="I209" s="5"/>
      <c r="J209" s="6"/>
    </row>
    <row r="210" spans="1:10" s="72" customFormat="1" ht="14.25">
      <c r="A210" s="4"/>
      <c r="B210" s="4"/>
      <c r="C210" s="5"/>
      <c r="D210" s="7"/>
      <c r="E210" s="8"/>
      <c r="F210" s="259"/>
      <c r="G210" s="3"/>
      <c r="H210" s="3"/>
      <c r="I210" s="5"/>
      <c r="J210" s="6"/>
    </row>
    <row r="211" spans="1:10" s="72" customFormat="1" ht="14.25">
      <c r="A211" s="4"/>
      <c r="B211" s="4"/>
      <c r="C211" s="5"/>
      <c r="D211" s="7"/>
      <c r="E211" s="8"/>
      <c r="F211" s="259"/>
      <c r="G211" s="3"/>
      <c r="H211" s="3"/>
      <c r="I211" s="5"/>
      <c r="J211" s="6"/>
    </row>
    <row r="212" spans="1:10" s="72" customFormat="1" ht="14.25">
      <c r="A212" s="4"/>
      <c r="B212" s="4"/>
      <c r="C212" s="5"/>
      <c r="D212" s="7"/>
      <c r="E212" s="8"/>
      <c r="F212" s="259"/>
      <c r="G212" s="3"/>
      <c r="H212" s="3"/>
      <c r="I212" s="5"/>
      <c r="J212" s="6"/>
    </row>
    <row r="213" spans="1:10" s="72" customFormat="1" ht="14.25">
      <c r="A213" s="4"/>
      <c r="B213" s="4"/>
      <c r="C213" s="5"/>
      <c r="D213" s="7"/>
      <c r="E213" s="8"/>
      <c r="F213" s="259"/>
      <c r="G213" s="3"/>
      <c r="H213" s="3"/>
      <c r="I213" s="5"/>
      <c r="J213" s="6"/>
    </row>
    <row r="214" spans="1:10" s="72" customFormat="1" ht="14.25">
      <c r="A214" s="4"/>
      <c r="B214" s="4"/>
      <c r="C214" s="5"/>
      <c r="D214" s="7"/>
      <c r="E214" s="8"/>
      <c r="F214" s="259"/>
      <c r="G214" s="3"/>
      <c r="H214" s="3"/>
      <c r="I214" s="5"/>
      <c r="J214" s="6"/>
    </row>
    <row r="215" spans="1:10" s="72" customFormat="1" ht="14.25">
      <c r="A215" s="4"/>
      <c r="B215" s="4"/>
      <c r="C215" s="5"/>
      <c r="D215" s="7"/>
      <c r="E215" s="8"/>
      <c r="F215" s="259"/>
      <c r="G215" s="3"/>
      <c r="H215" s="3"/>
      <c r="I215" s="5"/>
      <c r="J215" s="6"/>
    </row>
    <row r="216" spans="1:10" s="72" customFormat="1" ht="14.25">
      <c r="A216" s="4"/>
      <c r="B216" s="4"/>
      <c r="C216" s="5"/>
      <c r="D216" s="7"/>
      <c r="E216" s="8"/>
      <c r="F216" s="259"/>
      <c r="G216" s="3"/>
      <c r="H216" s="3"/>
      <c r="I216" s="5"/>
      <c r="J216" s="6"/>
    </row>
    <row r="217" spans="1:10" s="72" customFormat="1" ht="14.25">
      <c r="A217" s="4"/>
      <c r="B217" s="4"/>
      <c r="C217" s="5"/>
      <c r="D217" s="7"/>
      <c r="E217" s="8"/>
      <c r="F217" s="259"/>
      <c r="G217" s="3"/>
      <c r="H217" s="3"/>
      <c r="I217" s="5"/>
      <c r="J217" s="6"/>
    </row>
    <row r="218" spans="1:10" s="72" customFormat="1" ht="14.25">
      <c r="A218" s="4"/>
      <c r="B218" s="4"/>
      <c r="C218" s="5"/>
      <c r="D218" s="7"/>
      <c r="E218" s="8"/>
      <c r="F218" s="259"/>
      <c r="G218" s="3"/>
      <c r="H218" s="3"/>
      <c r="I218" s="5"/>
      <c r="J218" s="6"/>
    </row>
    <row r="219" spans="1:10" s="72" customFormat="1" ht="14.25">
      <c r="A219" s="4"/>
      <c r="B219" s="4"/>
      <c r="C219" s="5"/>
      <c r="D219" s="7"/>
      <c r="E219" s="8"/>
      <c r="F219" s="259"/>
      <c r="G219" s="3"/>
      <c r="H219" s="3"/>
      <c r="I219" s="5"/>
      <c r="J219" s="6"/>
    </row>
    <row r="220" spans="1:10" s="72" customFormat="1" ht="14.25">
      <c r="A220" s="4"/>
      <c r="B220" s="4"/>
      <c r="C220" s="5"/>
      <c r="D220" s="7"/>
      <c r="E220" s="8"/>
      <c r="F220" s="259"/>
      <c r="G220" s="3"/>
      <c r="H220" s="3"/>
      <c r="I220" s="5"/>
      <c r="J220" s="6"/>
    </row>
    <row r="221" spans="1:10" s="72" customFormat="1" ht="14.25">
      <c r="A221" s="4"/>
      <c r="B221" s="4"/>
      <c r="C221" s="5"/>
      <c r="D221" s="7"/>
      <c r="E221" s="8"/>
      <c r="F221" s="259"/>
      <c r="G221" s="3"/>
      <c r="H221" s="3"/>
      <c r="I221" s="5"/>
      <c r="J221" s="6"/>
    </row>
    <row r="222" spans="1:10" s="72" customFormat="1" ht="14.25">
      <c r="A222" s="4"/>
      <c r="B222" s="4"/>
      <c r="C222" s="5"/>
      <c r="D222" s="7"/>
      <c r="E222" s="8"/>
      <c r="F222" s="259"/>
      <c r="G222" s="3"/>
      <c r="H222" s="3"/>
      <c r="I222" s="5"/>
      <c r="J222" s="6"/>
    </row>
    <row r="223" spans="1:10" s="72" customFormat="1" ht="14.25">
      <c r="A223" s="4"/>
      <c r="B223" s="4"/>
      <c r="C223" s="5"/>
      <c r="D223" s="7"/>
      <c r="E223" s="8"/>
      <c r="F223" s="259"/>
      <c r="G223" s="3"/>
      <c r="H223" s="3"/>
      <c r="I223" s="5"/>
      <c r="J223" s="6"/>
    </row>
    <row r="224" spans="1:10" s="72" customFormat="1" ht="14.25">
      <c r="A224" s="4"/>
      <c r="B224" s="4"/>
      <c r="C224" s="5"/>
      <c r="D224" s="7"/>
      <c r="E224" s="8"/>
      <c r="F224" s="259"/>
      <c r="G224" s="3"/>
      <c r="H224" s="3"/>
      <c r="I224" s="5"/>
      <c r="J224" s="6"/>
    </row>
    <row r="225" spans="1:10" s="72" customFormat="1" ht="14.25">
      <c r="A225" s="4"/>
      <c r="B225" s="4"/>
      <c r="C225" s="5"/>
      <c r="D225" s="7"/>
      <c r="E225" s="8"/>
      <c r="F225" s="259"/>
      <c r="G225" s="3"/>
      <c r="H225" s="3"/>
      <c r="I225" s="5"/>
      <c r="J225" s="6"/>
    </row>
    <row r="226" spans="1:10" s="72" customFormat="1" ht="14.25">
      <c r="A226" s="4"/>
      <c r="B226" s="4"/>
      <c r="C226" s="5"/>
      <c r="D226" s="7"/>
      <c r="E226" s="8"/>
      <c r="F226" s="259"/>
      <c r="G226" s="3"/>
      <c r="H226" s="3"/>
      <c r="I226" s="5"/>
      <c r="J226" s="6"/>
    </row>
    <row r="227" spans="1:10" s="72" customFormat="1" ht="14.25">
      <c r="A227" s="4"/>
      <c r="B227" s="4"/>
      <c r="C227" s="5"/>
      <c r="D227" s="7"/>
      <c r="E227" s="8"/>
      <c r="F227" s="259"/>
      <c r="G227" s="3"/>
      <c r="H227" s="3"/>
      <c r="I227" s="5"/>
      <c r="J227" s="6"/>
    </row>
    <row r="228" spans="1:10" s="72" customFormat="1" ht="14.25">
      <c r="A228" s="4"/>
      <c r="B228" s="4"/>
      <c r="C228" s="5"/>
      <c r="D228" s="7"/>
      <c r="E228" s="8"/>
      <c r="F228" s="259"/>
      <c r="G228" s="3"/>
      <c r="H228" s="3"/>
      <c r="I228" s="5"/>
      <c r="J228" s="6"/>
    </row>
    <row r="229" spans="1:10" s="72" customFormat="1" ht="14.25">
      <c r="A229" s="4"/>
      <c r="B229" s="4"/>
      <c r="C229" s="5"/>
      <c r="D229" s="7"/>
      <c r="E229" s="8"/>
      <c r="F229" s="259"/>
      <c r="G229" s="3"/>
      <c r="H229" s="3"/>
      <c r="I229" s="5"/>
      <c r="J229" s="6"/>
    </row>
    <row r="230" spans="1:10" s="72" customFormat="1" ht="14.25">
      <c r="A230" s="4"/>
      <c r="B230" s="4"/>
      <c r="C230" s="5"/>
      <c r="D230" s="7"/>
      <c r="E230" s="8"/>
      <c r="F230" s="259"/>
      <c r="G230" s="3"/>
      <c r="H230" s="3"/>
      <c r="I230" s="5"/>
      <c r="J230" s="6"/>
    </row>
    <row r="231" spans="1:10" s="72" customFormat="1" ht="14.25">
      <c r="A231" s="4"/>
      <c r="B231" s="4"/>
      <c r="C231" s="5"/>
      <c r="D231" s="7"/>
      <c r="E231" s="8"/>
      <c r="F231" s="259"/>
      <c r="G231" s="3"/>
      <c r="H231" s="3"/>
      <c r="I231" s="5"/>
      <c r="J231" s="6"/>
    </row>
    <row r="232" spans="1:10" s="72" customFormat="1" ht="14.25">
      <c r="A232" s="4"/>
      <c r="B232" s="4"/>
      <c r="C232" s="5"/>
      <c r="D232" s="7"/>
      <c r="E232" s="8"/>
      <c r="F232" s="259"/>
      <c r="G232" s="3"/>
      <c r="H232" s="3"/>
      <c r="I232" s="5"/>
      <c r="J232" s="6"/>
    </row>
    <row r="233" spans="1:10" s="72" customFormat="1" ht="14.25">
      <c r="A233" s="4"/>
      <c r="B233" s="4"/>
      <c r="C233" s="5"/>
      <c r="D233" s="7"/>
      <c r="E233" s="8"/>
      <c r="F233" s="259"/>
      <c r="G233" s="3"/>
      <c r="H233" s="3"/>
      <c r="I233" s="5"/>
      <c r="J233" s="6"/>
    </row>
    <row r="234" spans="1:10" s="72" customFormat="1" ht="14.25">
      <c r="A234" s="4"/>
      <c r="B234" s="4"/>
      <c r="C234" s="5"/>
      <c r="D234" s="7"/>
      <c r="E234" s="8"/>
      <c r="F234" s="259"/>
      <c r="G234" s="3"/>
      <c r="H234" s="3"/>
      <c r="I234" s="5"/>
      <c r="J234" s="6"/>
    </row>
    <row r="235" spans="1:10" s="72" customFormat="1" ht="14.25">
      <c r="A235" s="4"/>
      <c r="B235" s="4"/>
      <c r="C235" s="5"/>
      <c r="D235" s="7"/>
      <c r="E235" s="8"/>
      <c r="F235" s="259"/>
      <c r="G235" s="3"/>
      <c r="H235" s="3"/>
      <c r="I235" s="5"/>
      <c r="J235" s="6"/>
    </row>
    <row r="236" spans="1:10" s="72" customFormat="1" ht="14.25">
      <c r="A236" s="4"/>
      <c r="B236" s="4"/>
      <c r="C236" s="5"/>
      <c r="D236" s="7"/>
      <c r="E236" s="8"/>
      <c r="F236" s="259"/>
      <c r="G236" s="3"/>
      <c r="H236" s="3"/>
      <c r="I236" s="5"/>
      <c r="J236" s="6"/>
    </row>
    <row r="237" spans="1:10" s="72" customFormat="1" ht="14.25">
      <c r="A237" s="4"/>
      <c r="B237" s="4"/>
      <c r="C237" s="5"/>
      <c r="D237" s="7"/>
      <c r="E237" s="8"/>
      <c r="F237" s="259"/>
      <c r="G237" s="3"/>
      <c r="H237" s="3"/>
      <c r="I237" s="5"/>
      <c r="J237" s="6"/>
    </row>
    <row r="238" spans="1:10" s="72" customFormat="1" ht="14.25">
      <c r="A238" s="4"/>
      <c r="B238" s="4"/>
      <c r="C238" s="5"/>
      <c r="D238" s="7"/>
      <c r="E238" s="8"/>
      <c r="F238" s="259"/>
      <c r="G238" s="3"/>
      <c r="H238" s="3"/>
      <c r="I238" s="5"/>
      <c r="J238" s="6"/>
    </row>
    <row r="239" spans="1:10" s="72" customFormat="1" ht="14.25">
      <c r="A239" s="4"/>
      <c r="B239" s="4"/>
      <c r="C239" s="5"/>
      <c r="D239" s="7"/>
      <c r="E239" s="8"/>
      <c r="F239" s="259"/>
      <c r="G239" s="3"/>
      <c r="H239" s="3"/>
      <c r="I239" s="5"/>
      <c r="J239" s="6"/>
    </row>
    <row r="240" spans="1:10" s="72" customFormat="1" ht="14.25">
      <c r="A240" s="4"/>
      <c r="B240" s="4"/>
      <c r="C240" s="5"/>
      <c r="D240" s="7"/>
      <c r="E240" s="8"/>
      <c r="F240" s="259"/>
      <c r="G240" s="3"/>
      <c r="H240" s="3"/>
      <c r="I240" s="5"/>
      <c r="J240" s="6"/>
    </row>
    <row r="241" spans="1:10" s="72" customFormat="1" ht="14.25">
      <c r="A241" s="4"/>
      <c r="B241" s="4"/>
      <c r="C241" s="5"/>
      <c r="D241" s="7"/>
      <c r="E241" s="8"/>
      <c r="F241" s="259"/>
      <c r="G241" s="3"/>
      <c r="H241" s="3"/>
      <c r="I241" s="5"/>
      <c r="J241" s="6"/>
    </row>
    <row r="242" spans="1:10" s="72" customFormat="1" ht="14.25">
      <c r="A242" s="4"/>
      <c r="B242" s="4"/>
      <c r="C242" s="5"/>
      <c r="D242" s="7"/>
      <c r="E242" s="8"/>
      <c r="F242" s="259"/>
      <c r="G242" s="3"/>
      <c r="H242" s="3"/>
      <c r="I242" s="5"/>
      <c r="J242" s="6"/>
    </row>
    <row r="243" spans="1:10" s="72" customFormat="1" ht="14.25">
      <c r="A243" s="4"/>
      <c r="B243" s="4"/>
      <c r="C243" s="5"/>
      <c r="D243" s="7"/>
      <c r="E243" s="8"/>
      <c r="F243" s="259"/>
      <c r="G243" s="3"/>
      <c r="H243" s="3"/>
      <c r="I243" s="5"/>
      <c r="J243" s="6"/>
    </row>
    <row r="244" spans="1:10" s="72" customFormat="1" ht="14.25">
      <c r="A244" s="4"/>
      <c r="B244" s="4"/>
      <c r="C244" s="5"/>
      <c r="D244" s="7"/>
      <c r="E244" s="8"/>
      <c r="F244" s="259"/>
      <c r="G244" s="3"/>
      <c r="H244" s="3"/>
      <c r="I244" s="5"/>
      <c r="J244" s="6"/>
    </row>
    <row r="245" spans="1:10" s="72" customFormat="1" ht="14.25">
      <c r="A245" s="4"/>
      <c r="B245" s="4"/>
      <c r="C245" s="5"/>
      <c r="D245" s="7"/>
      <c r="E245" s="8"/>
      <c r="F245" s="259"/>
      <c r="G245" s="3"/>
      <c r="H245" s="3"/>
      <c r="I245" s="5"/>
      <c r="J245" s="6"/>
    </row>
    <row r="246" spans="1:10" s="72" customFormat="1" ht="14.25">
      <c r="A246" s="4"/>
      <c r="B246" s="4"/>
      <c r="C246" s="5"/>
      <c r="D246" s="7"/>
      <c r="E246" s="8"/>
      <c r="F246" s="259"/>
      <c r="G246" s="3"/>
      <c r="H246" s="3"/>
      <c r="I246" s="5"/>
      <c r="J246" s="6"/>
    </row>
    <row r="247" spans="1:10" s="72" customFormat="1" ht="14.25">
      <c r="A247" s="4"/>
      <c r="B247" s="4"/>
      <c r="C247" s="5"/>
      <c r="D247" s="7"/>
      <c r="E247" s="8"/>
      <c r="F247" s="259"/>
      <c r="G247" s="3"/>
      <c r="H247" s="3"/>
      <c r="I247" s="5"/>
      <c r="J247" s="6"/>
    </row>
    <row r="248" spans="1:10" s="72" customFormat="1" ht="14.25">
      <c r="A248" s="4"/>
      <c r="B248" s="4"/>
      <c r="C248" s="5"/>
      <c r="D248" s="7"/>
      <c r="E248" s="8"/>
      <c r="F248" s="259"/>
      <c r="G248" s="3"/>
      <c r="H248" s="3"/>
      <c r="I248" s="5"/>
      <c r="J248" s="6"/>
    </row>
    <row r="249" spans="1:10" s="72" customFormat="1" ht="14.25">
      <c r="A249" s="4"/>
      <c r="B249" s="4"/>
      <c r="C249" s="5"/>
      <c r="D249" s="7"/>
      <c r="E249" s="8"/>
      <c r="F249" s="259"/>
      <c r="G249" s="3"/>
      <c r="H249" s="3"/>
      <c r="I249" s="5"/>
      <c r="J249" s="6"/>
    </row>
    <row r="250" spans="1:10" s="72" customFormat="1" ht="14.25">
      <c r="A250" s="4"/>
      <c r="B250" s="4"/>
      <c r="C250" s="5"/>
      <c r="D250" s="7"/>
      <c r="E250" s="8"/>
      <c r="F250" s="259"/>
      <c r="G250" s="3"/>
      <c r="H250" s="3"/>
      <c r="I250" s="5"/>
      <c r="J250" s="6"/>
    </row>
    <row r="251" spans="1:10" s="72" customFormat="1" ht="14.25">
      <c r="A251" s="4"/>
      <c r="B251" s="4"/>
      <c r="C251" s="5"/>
      <c r="D251" s="7"/>
      <c r="E251" s="8"/>
      <c r="F251" s="259"/>
      <c r="G251" s="3"/>
      <c r="H251" s="3"/>
      <c r="I251" s="5"/>
      <c r="J251" s="6"/>
    </row>
    <row r="252" spans="1:10" s="72" customFormat="1" ht="14.25">
      <c r="A252" s="4"/>
      <c r="B252" s="4"/>
      <c r="C252" s="5"/>
      <c r="D252" s="7"/>
      <c r="E252" s="8"/>
      <c r="F252" s="259"/>
      <c r="G252" s="3"/>
      <c r="H252" s="3"/>
      <c r="I252" s="5"/>
      <c r="J252" s="6"/>
    </row>
    <row r="253" spans="1:10" s="72" customFormat="1" ht="14.25">
      <c r="A253" s="4"/>
      <c r="B253" s="4"/>
      <c r="C253" s="5"/>
      <c r="D253" s="7"/>
      <c r="E253" s="8"/>
      <c r="F253" s="259"/>
      <c r="G253" s="3"/>
      <c r="H253" s="3"/>
      <c r="I253" s="5"/>
      <c r="J253" s="6"/>
    </row>
    <row r="254" spans="1:10" s="72" customFormat="1" ht="14.25">
      <c r="A254" s="4"/>
      <c r="B254" s="4"/>
      <c r="C254" s="5"/>
      <c r="D254" s="7"/>
      <c r="E254" s="8"/>
      <c r="F254" s="259"/>
      <c r="G254" s="3"/>
      <c r="H254" s="3"/>
      <c r="I254" s="5"/>
      <c r="J254" s="6"/>
    </row>
    <row r="255" spans="1:10" s="72" customFormat="1" ht="14.25">
      <c r="A255" s="4"/>
      <c r="B255" s="4"/>
      <c r="C255" s="5"/>
      <c r="D255" s="7"/>
      <c r="E255" s="8"/>
      <c r="F255" s="259"/>
      <c r="G255" s="3"/>
      <c r="H255" s="3"/>
      <c r="I255" s="5"/>
      <c r="J255" s="6"/>
    </row>
    <row r="256" spans="1:10" s="72" customFormat="1" ht="14.25">
      <c r="A256" s="4"/>
      <c r="B256" s="4"/>
      <c r="C256" s="5"/>
      <c r="D256" s="7"/>
      <c r="E256" s="8"/>
      <c r="F256" s="259"/>
      <c r="G256" s="3"/>
      <c r="H256" s="3"/>
      <c r="I256" s="5"/>
      <c r="J256" s="6"/>
    </row>
    <row r="257" spans="1:10" s="72" customFormat="1" ht="14.25">
      <c r="A257" s="4"/>
      <c r="B257" s="4"/>
      <c r="C257" s="5"/>
      <c r="D257" s="7"/>
      <c r="E257" s="8"/>
      <c r="F257" s="259"/>
      <c r="G257" s="3"/>
      <c r="H257" s="3"/>
      <c r="I257" s="5"/>
      <c r="J257" s="6"/>
    </row>
    <row r="258" spans="1:10" s="72" customFormat="1" ht="14.25">
      <c r="A258" s="4"/>
      <c r="B258" s="4"/>
      <c r="C258" s="5"/>
      <c r="D258" s="7"/>
      <c r="E258" s="8"/>
      <c r="F258" s="259"/>
      <c r="G258" s="3"/>
      <c r="H258" s="3"/>
      <c r="I258" s="5"/>
      <c r="J258" s="6"/>
    </row>
    <row r="259" spans="1:10" s="72" customFormat="1" ht="14.25">
      <c r="A259" s="4"/>
      <c r="B259" s="4"/>
      <c r="C259" s="5"/>
      <c r="D259" s="7"/>
      <c r="E259" s="8"/>
      <c r="F259" s="259"/>
      <c r="G259" s="3"/>
      <c r="H259" s="3"/>
      <c r="I259" s="5"/>
      <c r="J259" s="6"/>
    </row>
    <row r="260" spans="1:10" s="72" customFormat="1" ht="14.25">
      <c r="A260" s="4"/>
      <c r="B260" s="4"/>
      <c r="C260" s="5"/>
      <c r="D260" s="7"/>
      <c r="E260" s="8"/>
      <c r="F260" s="259"/>
      <c r="G260" s="3"/>
      <c r="H260" s="3"/>
      <c r="I260" s="5"/>
      <c r="J260" s="6"/>
    </row>
    <row r="261" spans="1:10" s="72" customFormat="1" ht="14.25">
      <c r="A261" s="4"/>
      <c r="B261" s="4"/>
      <c r="C261" s="5"/>
      <c r="D261" s="7"/>
      <c r="E261" s="8"/>
      <c r="F261" s="259"/>
      <c r="G261" s="3"/>
      <c r="H261" s="3"/>
      <c r="I261" s="5"/>
      <c r="J261" s="6"/>
    </row>
    <row r="262" spans="1:10" s="72" customFormat="1" ht="14.25">
      <c r="A262" s="4"/>
      <c r="B262" s="4"/>
      <c r="C262" s="5"/>
      <c r="D262" s="7"/>
      <c r="E262" s="8"/>
      <c r="F262" s="259"/>
      <c r="G262" s="3"/>
      <c r="H262" s="3"/>
      <c r="I262" s="5"/>
      <c r="J262" s="6"/>
    </row>
    <row r="263" spans="1:10" s="72" customFormat="1" ht="14.25">
      <c r="A263" s="4"/>
      <c r="B263" s="4"/>
      <c r="C263" s="5"/>
      <c r="D263" s="7"/>
      <c r="E263" s="8"/>
      <c r="F263" s="259"/>
      <c r="G263" s="3"/>
      <c r="H263" s="3"/>
      <c r="I263" s="5"/>
      <c r="J263" s="6"/>
    </row>
    <row r="264" spans="1:10" s="72" customFormat="1" ht="14.25">
      <c r="A264" s="4"/>
      <c r="B264" s="4"/>
      <c r="C264" s="5"/>
      <c r="D264" s="7"/>
      <c r="E264" s="8"/>
      <c r="F264" s="259"/>
      <c r="G264" s="3"/>
      <c r="H264" s="3"/>
      <c r="I264" s="5"/>
      <c r="J264" s="6"/>
    </row>
    <row r="265" spans="1:10" s="72" customFormat="1" ht="14.25">
      <c r="A265" s="4"/>
      <c r="B265" s="4"/>
      <c r="C265" s="5"/>
      <c r="D265" s="7"/>
      <c r="E265" s="8"/>
      <c r="F265" s="259"/>
      <c r="G265" s="3"/>
      <c r="H265" s="3"/>
      <c r="I265" s="5"/>
      <c r="J265" s="6"/>
    </row>
    <row r="266" spans="1:10" s="72" customFormat="1" ht="14.25">
      <c r="A266" s="4"/>
      <c r="B266" s="4"/>
      <c r="C266" s="5"/>
      <c r="D266" s="7"/>
      <c r="E266" s="8"/>
      <c r="F266" s="259"/>
      <c r="G266" s="3"/>
      <c r="H266" s="3"/>
      <c r="I266" s="5"/>
      <c r="J266" s="6"/>
    </row>
    <row r="267" spans="1:10" s="72" customFormat="1" ht="14.25">
      <c r="A267" s="4"/>
      <c r="B267" s="4"/>
      <c r="C267" s="5"/>
      <c r="D267" s="7"/>
      <c r="E267" s="8"/>
      <c r="F267" s="259"/>
      <c r="G267" s="3"/>
      <c r="H267" s="3"/>
      <c r="I267" s="5"/>
      <c r="J267" s="6"/>
    </row>
    <row r="268" spans="1:10" s="72" customFormat="1" ht="14.25">
      <c r="A268" s="4"/>
      <c r="B268" s="4"/>
      <c r="C268" s="5"/>
      <c r="D268" s="7"/>
      <c r="E268" s="8"/>
      <c r="F268" s="259"/>
      <c r="G268" s="3"/>
      <c r="H268" s="3"/>
      <c r="I268" s="5"/>
      <c r="J268" s="6"/>
    </row>
    <row r="269" spans="1:10" s="72" customFormat="1" ht="14.25">
      <c r="A269" s="4"/>
      <c r="B269" s="4"/>
      <c r="C269" s="5"/>
      <c r="D269" s="7"/>
      <c r="E269" s="8"/>
      <c r="F269" s="259"/>
      <c r="G269" s="3"/>
      <c r="H269" s="3"/>
      <c r="I269" s="5"/>
      <c r="J269" s="6"/>
    </row>
    <row r="270" spans="1:10" s="72" customFormat="1" ht="14.25">
      <c r="A270" s="4"/>
      <c r="B270" s="4"/>
      <c r="C270" s="5"/>
      <c r="D270" s="7"/>
      <c r="E270" s="8"/>
      <c r="F270" s="259"/>
      <c r="G270" s="3"/>
      <c r="H270" s="3"/>
      <c r="I270" s="5"/>
      <c r="J270" s="6"/>
    </row>
    <row r="271" spans="1:10" s="72" customFormat="1" ht="14.25">
      <c r="A271" s="4"/>
      <c r="B271" s="4"/>
      <c r="C271" s="5"/>
      <c r="D271" s="7"/>
      <c r="E271" s="8"/>
      <c r="F271" s="259"/>
      <c r="G271" s="3"/>
      <c r="H271" s="3"/>
      <c r="I271" s="5"/>
      <c r="J271" s="6"/>
    </row>
    <row r="272" spans="1:10" s="72" customFormat="1" ht="14.25">
      <c r="A272" s="4"/>
      <c r="B272" s="4"/>
      <c r="C272" s="5"/>
      <c r="D272" s="7"/>
      <c r="E272" s="8"/>
      <c r="F272" s="259"/>
      <c r="G272" s="3"/>
      <c r="H272" s="3"/>
      <c r="I272" s="5"/>
      <c r="J272" s="6"/>
    </row>
    <row r="273" spans="1:10" s="72" customFormat="1" ht="14.25">
      <c r="A273" s="4"/>
      <c r="B273" s="4"/>
      <c r="C273" s="5"/>
      <c r="D273" s="7"/>
      <c r="E273" s="8"/>
      <c r="F273" s="259"/>
      <c r="G273" s="3"/>
      <c r="H273" s="3"/>
      <c r="I273" s="5"/>
      <c r="J273" s="6"/>
    </row>
    <row r="274" spans="1:10" s="72" customFormat="1" ht="14.25">
      <c r="A274" s="4"/>
      <c r="B274" s="4"/>
      <c r="C274" s="5"/>
      <c r="D274" s="7"/>
      <c r="E274" s="8"/>
      <c r="F274" s="259"/>
      <c r="G274" s="3"/>
      <c r="H274" s="3"/>
      <c r="I274" s="5"/>
      <c r="J274" s="6"/>
    </row>
    <row r="275" spans="1:10" s="72" customFormat="1" ht="14.25">
      <c r="A275" s="4"/>
      <c r="B275" s="4"/>
      <c r="C275" s="5"/>
      <c r="D275" s="7"/>
      <c r="E275" s="8"/>
      <c r="F275" s="259"/>
      <c r="G275" s="3"/>
      <c r="H275" s="3"/>
      <c r="I275" s="5"/>
      <c r="J275" s="6"/>
    </row>
    <row r="276" spans="1:10" s="72" customFormat="1" ht="14.25">
      <c r="A276" s="4"/>
      <c r="B276" s="4"/>
      <c r="C276" s="5"/>
      <c r="D276" s="7"/>
      <c r="E276" s="8"/>
      <c r="F276" s="259"/>
      <c r="G276" s="3"/>
      <c r="H276" s="3"/>
      <c r="I276" s="5"/>
      <c r="J276" s="6"/>
    </row>
    <row r="277" spans="1:10" s="72" customFormat="1" ht="14.25">
      <c r="A277" s="4"/>
      <c r="B277" s="4"/>
      <c r="C277" s="5"/>
      <c r="D277" s="7"/>
      <c r="E277" s="8"/>
      <c r="F277" s="259"/>
      <c r="G277" s="3"/>
      <c r="H277" s="3"/>
      <c r="I277" s="5"/>
      <c r="J277" s="6"/>
    </row>
    <row r="278" spans="1:10" s="72" customFormat="1" ht="14.25">
      <c r="A278" s="4"/>
      <c r="B278" s="4"/>
      <c r="C278" s="5"/>
      <c r="D278" s="7"/>
      <c r="E278" s="8"/>
      <c r="F278" s="259"/>
      <c r="G278" s="3"/>
      <c r="H278" s="3"/>
      <c r="I278" s="5"/>
      <c r="J278" s="6"/>
    </row>
    <row r="279" spans="1:10" s="72" customFormat="1" ht="14.25">
      <c r="A279" s="4"/>
      <c r="B279" s="4"/>
      <c r="C279" s="5"/>
      <c r="D279" s="7"/>
      <c r="E279" s="8"/>
      <c r="F279" s="259"/>
      <c r="G279" s="3"/>
      <c r="H279" s="3"/>
      <c r="I279" s="5"/>
      <c r="J279" s="6"/>
    </row>
    <row r="280" spans="1:10" s="72" customFormat="1" ht="14.25">
      <c r="A280" s="4"/>
      <c r="B280" s="4"/>
      <c r="C280" s="5"/>
      <c r="D280" s="7"/>
      <c r="E280" s="8"/>
      <c r="F280" s="259"/>
      <c r="G280" s="3"/>
      <c r="H280" s="3"/>
      <c r="I280" s="5"/>
      <c r="J280" s="6"/>
    </row>
    <row r="281" spans="1:10" s="72" customFormat="1" ht="14.25">
      <c r="A281" s="4"/>
      <c r="B281" s="4"/>
      <c r="C281" s="5"/>
      <c r="D281" s="7"/>
      <c r="E281" s="8"/>
      <c r="F281" s="259"/>
      <c r="G281" s="3"/>
      <c r="H281" s="3"/>
      <c r="I281" s="5"/>
      <c r="J281" s="6"/>
    </row>
    <row r="282" spans="1:10" s="72" customFormat="1" ht="14.25">
      <c r="A282" s="4"/>
      <c r="B282" s="4"/>
      <c r="C282" s="5"/>
      <c r="D282" s="7"/>
      <c r="E282" s="8"/>
      <c r="F282" s="259"/>
      <c r="G282" s="3"/>
      <c r="H282" s="3"/>
      <c r="I282" s="5"/>
      <c r="J282" s="6"/>
    </row>
    <row r="283" spans="1:10" s="72" customFormat="1" ht="14.25">
      <c r="A283" s="4"/>
      <c r="B283" s="4"/>
      <c r="C283" s="5"/>
      <c r="D283" s="7"/>
      <c r="E283" s="8"/>
      <c r="F283" s="259"/>
      <c r="G283" s="3"/>
      <c r="H283" s="3"/>
      <c r="I283" s="5"/>
      <c r="J283" s="6"/>
    </row>
    <row r="284" spans="1:10" s="72" customFormat="1" ht="14.25">
      <c r="A284" s="4"/>
      <c r="B284" s="4"/>
      <c r="C284" s="5"/>
      <c r="D284" s="7"/>
      <c r="E284" s="8"/>
      <c r="F284" s="259"/>
      <c r="G284" s="3"/>
      <c r="H284" s="3"/>
      <c r="I284" s="5"/>
      <c r="J284" s="6"/>
    </row>
    <row r="285" spans="1:10" s="72" customFormat="1" ht="14.25">
      <c r="A285" s="4"/>
      <c r="B285" s="4"/>
      <c r="C285" s="5"/>
      <c r="D285" s="7"/>
      <c r="E285" s="8"/>
      <c r="F285" s="259"/>
      <c r="G285" s="3"/>
      <c r="H285" s="3"/>
      <c r="I285" s="5"/>
      <c r="J285" s="6"/>
    </row>
    <row r="286" spans="1:10" s="72" customFormat="1" ht="14.25">
      <c r="A286" s="4"/>
      <c r="B286" s="4"/>
      <c r="C286" s="5"/>
      <c r="D286" s="7"/>
      <c r="E286" s="8"/>
      <c r="F286" s="259"/>
      <c r="G286" s="3"/>
      <c r="H286" s="3"/>
      <c r="I286" s="5"/>
      <c r="J286" s="6"/>
    </row>
    <row r="287" spans="1:10" s="72" customFormat="1" ht="14.25">
      <c r="A287" s="4"/>
      <c r="B287" s="4"/>
      <c r="C287" s="5"/>
      <c r="D287" s="7"/>
      <c r="E287" s="8"/>
      <c r="F287" s="259"/>
      <c r="G287" s="3"/>
      <c r="H287" s="3"/>
      <c r="I287" s="5"/>
      <c r="J287" s="6"/>
    </row>
    <row r="288" spans="1:10" s="72" customFormat="1" ht="14.25">
      <c r="A288" s="4"/>
      <c r="B288" s="4"/>
      <c r="C288" s="5"/>
      <c r="D288" s="7"/>
      <c r="E288" s="8"/>
      <c r="F288" s="259"/>
      <c r="G288" s="3"/>
      <c r="H288" s="3"/>
      <c r="I288" s="5"/>
      <c r="J288" s="6"/>
    </row>
    <row r="289" spans="1:10" s="72" customFormat="1" ht="14.25">
      <c r="A289" s="4"/>
      <c r="B289" s="4"/>
      <c r="C289" s="5"/>
      <c r="D289" s="7"/>
      <c r="E289" s="8"/>
      <c r="F289" s="259"/>
      <c r="G289" s="3"/>
      <c r="H289" s="3"/>
      <c r="I289" s="5"/>
      <c r="J289" s="6"/>
    </row>
    <row r="290" spans="1:10" s="72" customFormat="1" ht="14.25">
      <c r="A290" s="4"/>
      <c r="B290" s="4"/>
      <c r="C290" s="5"/>
      <c r="D290" s="7"/>
      <c r="E290" s="8"/>
      <c r="F290" s="259"/>
      <c r="G290" s="3"/>
      <c r="H290" s="3"/>
      <c r="I290" s="5"/>
      <c r="J290" s="6"/>
    </row>
    <row r="291" spans="1:10" s="72" customFormat="1" ht="14.25">
      <c r="A291" s="4"/>
      <c r="B291" s="4"/>
      <c r="C291" s="5"/>
      <c r="D291" s="7"/>
      <c r="E291" s="8"/>
      <c r="F291" s="259"/>
      <c r="G291" s="3"/>
      <c r="H291" s="3"/>
      <c r="I291" s="5"/>
      <c r="J291" s="6"/>
    </row>
    <row r="292" spans="1:10" s="72" customFormat="1" ht="14.25">
      <c r="A292" s="4"/>
      <c r="B292" s="4"/>
      <c r="C292" s="5"/>
      <c r="D292" s="7"/>
      <c r="E292" s="8"/>
      <c r="F292" s="259"/>
      <c r="G292" s="3"/>
      <c r="H292" s="3"/>
      <c r="I292" s="5"/>
      <c r="J292" s="6"/>
    </row>
    <row r="293" spans="1:10" s="72" customFormat="1" ht="14.25">
      <c r="A293" s="4"/>
      <c r="B293" s="4"/>
      <c r="C293" s="5"/>
      <c r="D293" s="7"/>
      <c r="E293" s="8"/>
      <c r="F293" s="259"/>
      <c r="G293" s="3"/>
      <c r="H293" s="3"/>
      <c r="I293" s="5"/>
      <c r="J293" s="6"/>
    </row>
    <row r="294" spans="1:10" s="72" customFormat="1" ht="14.25">
      <c r="A294" s="4"/>
      <c r="B294" s="4"/>
      <c r="C294" s="5"/>
      <c r="D294" s="7"/>
      <c r="E294" s="8"/>
      <c r="F294" s="259"/>
      <c r="G294" s="3"/>
      <c r="H294" s="3"/>
      <c r="I294" s="5"/>
      <c r="J294" s="6"/>
    </row>
    <row r="295" spans="1:10" s="72" customFormat="1" ht="14.25">
      <c r="A295" s="4"/>
      <c r="B295" s="4"/>
      <c r="C295" s="5"/>
      <c r="D295" s="7"/>
      <c r="E295" s="8"/>
      <c r="F295" s="259"/>
      <c r="G295" s="3"/>
      <c r="H295" s="3"/>
      <c r="I295" s="5"/>
      <c r="J295" s="6"/>
    </row>
    <row r="296" spans="1:10" s="72" customFormat="1" ht="14.25">
      <c r="A296" s="4"/>
      <c r="B296" s="4"/>
      <c r="C296" s="5"/>
      <c r="D296" s="7"/>
      <c r="E296" s="8"/>
      <c r="F296" s="259"/>
      <c r="G296" s="3"/>
      <c r="H296" s="3"/>
      <c r="I296" s="5"/>
      <c r="J296" s="6"/>
    </row>
    <row r="297" spans="1:10" s="72" customFormat="1" ht="14.25">
      <c r="A297" s="4"/>
      <c r="B297" s="4"/>
      <c r="C297" s="5"/>
      <c r="D297" s="7"/>
      <c r="E297" s="8"/>
      <c r="F297" s="259"/>
      <c r="G297" s="3"/>
      <c r="H297" s="3"/>
      <c r="I297" s="5"/>
      <c r="J297" s="6"/>
    </row>
    <row r="298" spans="1:10" s="72" customFormat="1" ht="14.25">
      <c r="A298" s="4"/>
      <c r="B298" s="4"/>
      <c r="C298" s="5"/>
      <c r="D298" s="7"/>
      <c r="E298" s="8"/>
      <c r="F298" s="259"/>
      <c r="G298" s="3"/>
      <c r="H298" s="3"/>
      <c r="I298" s="5"/>
      <c r="J298" s="6"/>
    </row>
    <row r="299" spans="1:10" s="72" customFormat="1" ht="14.25">
      <c r="A299" s="4"/>
      <c r="B299" s="4"/>
      <c r="C299" s="5"/>
      <c r="D299" s="7"/>
      <c r="E299" s="8"/>
      <c r="F299" s="259"/>
      <c r="G299" s="3"/>
      <c r="H299" s="3"/>
      <c r="I299" s="5"/>
      <c r="J299" s="6"/>
    </row>
    <row r="300" spans="1:10" s="72" customFormat="1" ht="14.25">
      <c r="A300" s="4"/>
      <c r="B300" s="4"/>
      <c r="C300" s="5"/>
      <c r="D300" s="7"/>
      <c r="E300" s="8"/>
      <c r="F300" s="259"/>
      <c r="G300" s="3"/>
      <c r="H300" s="3"/>
      <c r="I300" s="5"/>
      <c r="J300" s="6"/>
    </row>
    <row r="301" spans="1:10" s="72" customFormat="1" ht="14.25">
      <c r="A301" s="4"/>
      <c r="B301" s="4"/>
      <c r="C301" s="5"/>
      <c r="D301" s="7"/>
      <c r="E301" s="8"/>
      <c r="F301" s="259"/>
      <c r="G301" s="3"/>
      <c r="H301" s="3"/>
      <c r="I301" s="5"/>
      <c r="J301" s="6"/>
    </row>
    <row r="302" spans="1:10" s="72" customFormat="1" ht="14.25">
      <c r="A302" s="4"/>
      <c r="B302" s="4"/>
      <c r="C302" s="5"/>
      <c r="D302" s="7"/>
      <c r="E302" s="8"/>
      <c r="F302" s="259"/>
      <c r="G302" s="3"/>
      <c r="H302" s="3"/>
      <c r="I302" s="5"/>
      <c r="J302" s="6"/>
    </row>
    <row r="303" spans="1:10" s="72" customFormat="1" ht="14.25">
      <c r="A303" s="4"/>
      <c r="B303" s="4"/>
      <c r="C303" s="5"/>
      <c r="D303" s="7"/>
      <c r="E303" s="8"/>
      <c r="F303" s="259"/>
      <c r="G303" s="3"/>
      <c r="H303" s="3"/>
      <c r="I303" s="5"/>
      <c r="J303" s="6"/>
    </row>
    <row r="304" spans="1:10" s="72" customFormat="1" ht="14.25">
      <c r="A304" s="4"/>
      <c r="B304" s="4"/>
      <c r="C304" s="5"/>
      <c r="D304" s="7"/>
      <c r="E304" s="8"/>
      <c r="F304" s="259"/>
      <c r="G304" s="3"/>
      <c r="H304" s="3"/>
      <c r="I304" s="5"/>
      <c r="J304" s="6"/>
    </row>
    <row r="305" spans="1:10" s="72" customFormat="1" ht="14.25">
      <c r="A305" s="4"/>
      <c r="B305" s="4"/>
      <c r="C305" s="5"/>
      <c r="D305" s="7"/>
      <c r="E305" s="8"/>
      <c r="F305" s="259"/>
      <c r="G305" s="3"/>
      <c r="H305" s="3"/>
      <c r="I305" s="5"/>
      <c r="J305" s="6"/>
    </row>
    <row r="306" spans="1:10" s="72" customFormat="1" ht="14.25">
      <c r="A306" s="4"/>
      <c r="B306" s="4"/>
      <c r="C306" s="5"/>
      <c r="D306" s="7"/>
      <c r="E306" s="8"/>
      <c r="F306" s="259"/>
      <c r="G306" s="3"/>
      <c r="H306" s="3"/>
      <c r="I306" s="5"/>
      <c r="J306" s="6"/>
    </row>
    <row r="307" spans="1:10" s="72" customFormat="1" ht="14.25">
      <c r="A307" s="4"/>
      <c r="B307" s="4"/>
      <c r="C307" s="5"/>
      <c r="D307" s="7"/>
      <c r="E307" s="8"/>
      <c r="F307" s="259"/>
      <c r="G307" s="3"/>
      <c r="H307" s="3"/>
      <c r="I307" s="5"/>
      <c r="J307" s="6"/>
    </row>
    <row r="308" spans="1:10" s="72" customFormat="1" ht="14.25">
      <c r="A308" s="4"/>
      <c r="B308" s="4"/>
      <c r="C308" s="5"/>
      <c r="D308" s="7"/>
      <c r="E308" s="8"/>
      <c r="F308" s="259"/>
      <c r="G308" s="3"/>
      <c r="H308" s="3"/>
      <c r="I308" s="5"/>
      <c r="J308" s="6"/>
    </row>
    <row r="309" spans="1:10" s="72" customFormat="1" ht="14.25">
      <c r="A309" s="4"/>
      <c r="B309" s="4"/>
      <c r="C309" s="5"/>
      <c r="D309" s="7"/>
      <c r="E309" s="8"/>
      <c r="F309" s="259"/>
      <c r="G309" s="3"/>
      <c r="H309" s="3"/>
      <c r="I309" s="5"/>
      <c r="J309" s="6"/>
    </row>
    <row r="310" spans="1:10" s="72" customFormat="1" ht="14.25">
      <c r="A310" s="4"/>
      <c r="B310" s="4"/>
      <c r="C310" s="5"/>
      <c r="D310" s="7"/>
      <c r="E310" s="8"/>
      <c r="F310" s="259"/>
      <c r="G310" s="3"/>
      <c r="H310" s="3"/>
      <c r="I310" s="5"/>
      <c r="J310" s="6"/>
    </row>
    <row r="311" spans="1:10" s="72" customFormat="1" ht="14.25">
      <c r="A311" s="4"/>
      <c r="B311" s="4"/>
      <c r="C311" s="5"/>
      <c r="D311" s="7"/>
      <c r="E311" s="8"/>
      <c r="F311" s="259"/>
      <c r="G311" s="3"/>
      <c r="H311" s="3"/>
      <c r="I311" s="5"/>
      <c r="J311" s="6"/>
    </row>
    <row r="312" spans="1:10" s="72" customFormat="1" ht="14.25">
      <c r="A312" s="4"/>
      <c r="B312" s="4"/>
      <c r="C312" s="5"/>
      <c r="D312" s="7"/>
      <c r="E312" s="8"/>
      <c r="F312" s="259"/>
      <c r="G312" s="3"/>
      <c r="H312" s="3"/>
      <c r="I312" s="5"/>
      <c r="J312" s="6"/>
    </row>
    <row r="313" spans="1:10" s="72" customFormat="1" ht="14.25">
      <c r="A313" s="4"/>
      <c r="B313" s="4"/>
      <c r="C313" s="5"/>
      <c r="D313" s="7"/>
      <c r="E313" s="8"/>
      <c r="F313" s="259"/>
      <c r="G313" s="3"/>
      <c r="H313" s="3"/>
      <c r="I313" s="5"/>
      <c r="J313" s="6"/>
    </row>
    <row r="314" spans="1:10" s="72" customFormat="1" ht="14.25">
      <c r="A314" s="4"/>
      <c r="B314" s="4"/>
      <c r="C314" s="5"/>
      <c r="D314" s="7"/>
      <c r="E314" s="8"/>
      <c r="F314" s="259"/>
      <c r="G314" s="3"/>
      <c r="H314" s="3"/>
      <c r="I314" s="5"/>
      <c r="J314" s="6"/>
    </row>
    <row r="315" spans="1:10" s="72" customFormat="1" ht="14.25">
      <c r="A315" s="4"/>
      <c r="B315" s="4"/>
      <c r="C315" s="5"/>
      <c r="D315" s="7"/>
      <c r="E315" s="8"/>
      <c r="F315" s="259"/>
      <c r="G315" s="3"/>
      <c r="H315" s="3"/>
      <c r="I315" s="5"/>
      <c r="J315" s="6"/>
    </row>
    <row r="316" spans="1:10" s="72" customFormat="1" ht="14.25">
      <c r="A316" s="4"/>
      <c r="B316" s="4"/>
      <c r="C316" s="5"/>
      <c r="D316" s="7"/>
      <c r="E316" s="8"/>
      <c r="F316" s="259"/>
      <c r="G316" s="3"/>
      <c r="H316" s="3"/>
      <c r="I316" s="5"/>
      <c r="J316" s="6"/>
    </row>
    <row r="317" spans="1:10" s="72" customFormat="1" ht="14.25">
      <c r="A317" s="4"/>
      <c r="B317" s="4"/>
      <c r="C317" s="5"/>
      <c r="D317" s="7"/>
      <c r="E317" s="8"/>
      <c r="F317" s="259"/>
      <c r="G317" s="3"/>
      <c r="H317" s="3"/>
      <c r="I317" s="5"/>
      <c r="J317" s="6"/>
    </row>
    <row r="318" spans="1:10" s="72" customFormat="1" ht="14.25">
      <c r="A318" s="4"/>
      <c r="B318" s="4"/>
      <c r="C318" s="5"/>
      <c r="D318" s="7"/>
      <c r="E318" s="8"/>
      <c r="F318" s="259"/>
      <c r="G318" s="3"/>
      <c r="H318" s="3"/>
      <c r="I318" s="5"/>
      <c r="J318" s="6"/>
    </row>
    <row r="319" spans="1:10" s="72" customFormat="1" ht="14.25">
      <c r="A319" s="4"/>
      <c r="B319" s="4"/>
      <c r="C319" s="5"/>
      <c r="D319" s="7"/>
      <c r="E319" s="8"/>
      <c r="F319" s="259"/>
      <c r="G319" s="3"/>
      <c r="H319" s="3"/>
      <c r="I319" s="5"/>
      <c r="J319" s="6"/>
    </row>
    <row r="320" spans="1:10" s="72" customFormat="1" ht="14.25">
      <c r="A320" s="4"/>
      <c r="B320" s="4"/>
      <c r="C320" s="5"/>
      <c r="D320" s="7"/>
      <c r="E320" s="8"/>
      <c r="F320" s="259"/>
      <c r="G320" s="3"/>
      <c r="H320" s="3"/>
      <c r="I320" s="5"/>
      <c r="J320" s="6"/>
    </row>
    <row r="321" spans="1:10" s="72" customFormat="1" ht="14.25">
      <c r="A321" s="4"/>
      <c r="B321" s="4"/>
      <c r="C321" s="5"/>
      <c r="D321" s="7"/>
      <c r="E321" s="8"/>
      <c r="F321" s="259"/>
      <c r="G321" s="3"/>
      <c r="H321" s="3"/>
      <c r="I321" s="5"/>
      <c r="J321" s="6"/>
    </row>
    <row r="322" spans="1:10" s="72" customFormat="1" ht="14.25">
      <c r="A322" s="4"/>
      <c r="B322" s="4"/>
      <c r="C322" s="5"/>
      <c r="D322" s="7"/>
      <c r="E322" s="8"/>
      <c r="F322" s="259"/>
      <c r="G322" s="3"/>
      <c r="H322" s="3"/>
      <c r="I322" s="5"/>
      <c r="J322" s="6"/>
    </row>
    <row r="323" spans="1:10" s="72" customFormat="1" ht="14.25">
      <c r="A323" s="4"/>
      <c r="B323" s="4"/>
      <c r="C323" s="5"/>
      <c r="D323" s="7"/>
      <c r="E323" s="8"/>
      <c r="F323" s="259"/>
      <c r="G323" s="3"/>
      <c r="H323" s="3"/>
      <c r="I323" s="5"/>
      <c r="J323" s="6"/>
    </row>
    <row r="324" spans="1:10" s="72" customFormat="1" ht="14.25">
      <c r="A324" s="4"/>
      <c r="B324" s="4"/>
      <c r="C324" s="5"/>
      <c r="D324" s="7"/>
      <c r="E324" s="8"/>
      <c r="F324" s="259"/>
      <c r="G324" s="3"/>
      <c r="H324" s="3"/>
      <c r="I324" s="5"/>
      <c r="J324" s="6"/>
    </row>
    <row r="325" spans="1:10" s="72" customFormat="1" ht="14.25">
      <c r="A325" s="4"/>
      <c r="B325" s="4"/>
      <c r="C325" s="5"/>
      <c r="D325" s="7"/>
      <c r="E325" s="8"/>
      <c r="F325" s="259"/>
      <c r="G325" s="3"/>
      <c r="H325" s="3"/>
      <c r="I325" s="5"/>
      <c r="J325" s="6"/>
    </row>
    <row r="326" spans="1:10" s="72" customFormat="1" ht="14.25">
      <c r="A326" s="4"/>
      <c r="B326" s="4"/>
      <c r="C326" s="5"/>
      <c r="D326" s="7"/>
      <c r="E326" s="8"/>
      <c r="F326" s="259"/>
      <c r="G326" s="3"/>
      <c r="H326" s="3"/>
      <c r="I326" s="5"/>
      <c r="J326" s="6"/>
    </row>
    <row r="327" spans="1:10" s="72" customFormat="1" ht="14.25">
      <c r="A327" s="4"/>
      <c r="B327" s="4"/>
      <c r="C327" s="5"/>
      <c r="D327" s="7"/>
      <c r="E327" s="8"/>
      <c r="F327" s="259"/>
      <c r="G327" s="3"/>
      <c r="H327" s="3"/>
      <c r="I327" s="5"/>
      <c r="J327" s="6"/>
    </row>
    <row r="328" spans="1:10" s="72" customFormat="1" ht="14.25">
      <c r="A328" s="4"/>
      <c r="B328" s="4"/>
      <c r="C328" s="5"/>
      <c r="D328" s="7"/>
      <c r="E328" s="8"/>
      <c r="F328" s="259"/>
      <c r="G328" s="3"/>
      <c r="H328" s="3"/>
      <c r="I328" s="5"/>
      <c r="J328" s="6"/>
    </row>
    <row r="329" spans="1:10" s="72" customFormat="1" ht="14.25">
      <c r="A329" s="4"/>
      <c r="B329" s="4"/>
      <c r="C329" s="5"/>
      <c r="D329" s="7"/>
      <c r="E329" s="8"/>
      <c r="F329" s="259"/>
      <c r="G329" s="3"/>
      <c r="H329" s="3"/>
      <c r="I329" s="5"/>
      <c r="J329" s="6"/>
    </row>
    <row r="330" spans="1:10" s="72" customFormat="1" ht="14.25">
      <c r="A330" s="4"/>
      <c r="B330" s="4"/>
      <c r="C330" s="5"/>
      <c r="D330" s="7"/>
      <c r="E330" s="8"/>
      <c r="F330" s="259"/>
      <c r="G330" s="3"/>
      <c r="H330" s="3"/>
      <c r="I330" s="5"/>
      <c r="J330" s="6"/>
    </row>
    <row r="331" spans="1:10" s="72" customFormat="1" ht="14.25">
      <c r="A331" s="4"/>
      <c r="B331" s="4"/>
      <c r="C331" s="5"/>
      <c r="D331" s="7"/>
      <c r="E331" s="8"/>
      <c r="F331" s="259"/>
      <c r="G331" s="3"/>
      <c r="H331" s="3"/>
      <c r="I331" s="5"/>
      <c r="J331" s="6"/>
    </row>
    <row r="332" spans="1:10" s="72" customFormat="1" ht="14.25">
      <c r="A332" s="4"/>
      <c r="B332" s="4"/>
      <c r="C332" s="5"/>
      <c r="D332" s="7"/>
      <c r="E332" s="8"/>
      <c r="F332" s="259"/>
      <c r="G332" s="3"/>
      <c r="H332" s="3"/>
      <c r="I332" s="5"/>
      <c r="J332" s="6"/>
    </row>
    <row r="333" spans="1:10" s="72" customFormat="1" ht="14.25">
      <c r="A333" s="4"/>
      <c r="B333" s="4"/>
      <c r="C333" s="5"/>
      <c r="D333" s="7"/>
      <c r="E333" s="8"/>
      <c r="F333" s="259"/>
      <c r="G333" s="3"/>
      <c r="H333" s="3"/>
      <c r="I333" s="5"/>
      <c r="J333" s="6"/>
    </row>
    <row r="334" spans="1:10" s="72" customFormat="1" ht="14.25">
      <c r="A334" s="4"/>
      <c r="B334" s="4"/>
      <c r="C334" s="5"/>
      <c r="D334" s="7"/>
      <c r="E334" s="8"/>
      <c r="F334" s="259"/>
      <c r="G334" s="3"/>
      <c r="H334" s="3"/>
      <c r="I334" s="5"/>
      <c r="J334" s="6"/>
    </row>
    <row r="335" spans="1:10" s="72" customFormat="1" ht="14.25">
      <c r="A335" s="4"/>
      <c r="B335" s="4"/>
      <c r="C335" s="5"/>
      <c r="D335" s="7"/>
      <c r="E335" s="8"/>
      <c r="F335" s="259"/>
      <c r="G335" s="3"/>
      <c r="H335" s="3"/>
      <c r="I335" s="5"/>
      <c r="J335" s="6"/>
    </row>
    <row r="336" spans="1:10" s="72" customFormat="1" ht="14.25">
      <c r="A336" s="4"/>
      <c r="B336" s="4"/>
      <c r="C336" s="5"/>
      <c r="D336" s="7"/>
      <c r="E336" s="8"/>
      <c r="F336" s="259"/>
      <c r="G336" s="3"/>
      <c r="H336" s="3"/>
      <c r="I336" s="5"/>
      <c r="J336" s="6"/>
    </row>
    <row r="337" spans="1:10" s="72" customFormat="1" ht="14.25">
      <c r="A337" s="4"/>
      <c r="B337" s="4"/>
      <c r="C337" s="5"/>
      <c r="D337" s="7"/>
      <c r="E337" s="8"/>
      <c r="F337" s="259"/>
      <c r="G337" s="3"/>
      <c r="H337" s="3"/>
      <c r="I337" s="5"/>
      <c r="J337" s="6"/>
    </row>
    <row r="338" spans="1:10" s="72" customFormat="1" ht="14.25">
      <c r="A338" s="4"/>
      <c r="B338" s="4"/>
      <c r="C338" s="5"/>
      <c r="D338" s="7"/>
      <c r="E338" s="8"/>
      <c r="F338" s="259"/>
      <c r="G338" s="3"/>
      <c r="H338" s="3"/>
      <c r="I338" s="5"/>
      <c r="J338" s="6"/>
    </row>
    <row r="339" spans="1:10" s="72" customFormat="1" ht="14.25">
      <c r="A339" s="4"/>
      <c r="B339" s="4"/>
      <c r="C339" s="5"/>
      <c r="D339" s="7"/>
      <c r="E339" s="8"/>
      <c r="F339" s="259"/>
      <c r="G339" s="3"/>
      <c r="H339" s="3"/>
      <c r="I339" s="5"/>
      <c r="J339" s="6"/>
    </row>
    <row r="340" spans="1:10" s="72" customFormat="1" ht="14.25">
      <c r="A340" s="4"/>
      <c r="B340" s="4"/>
      <c r="C340" s="5"/>
      <c r="D340" s="7"/>
      <c r="E340" s="8"/>
      <c r="F340" s="259"/>
      <c r="G340" s="3"/>
      <c r="H340" s="3"/>
      <c r="I340" s="5"/>
      <c r="J340" s="6"/>
    </row>
    <row r="341" spans="1:10" s="72" customFormat="1" ht="14.25">
      <c r="A341" s="4"/>
      <c r="B341" s="4"/>
      <c r="C341" s="5"/>
      <c r="D341" s="7"/>
      <c r="E341" s="8"/>
      <c r="F341" s="259"/>
      <c r="G341" s="3"/>
      <c r="H341" s="3"/>
      <c r="I341" s="5"/>
      <c r="J341" s="6"/>
    </row>
    <row r="342" spans="1:10" s="72" customFormat="1" ht="14.25">
      <c r="A342" s="4"/>
      <c r="B342" s="4"/>
      <c r="C342" s="5"/>
      <c r="D342" s="7"/>
      <c r="E342" s="8"/>
      <c r="F342" s="259"/>
      <c r="G342" s="3"/>
      <c r="H342" s="3"/>
      <c r="I342" s="5"/>
      <c r="J342" s="6"/>
    </row>
    <row r="343" spans="1:10" s="72" customFormat="1" ht="14.25">
      <c r="A343" s="4"/>
      <c r="B343" s="4"/>
      <c r="C343" s="5"/>
      <c r="D343" s="7"/>
      <c r="E343" s="8"/>
      <c r="F343" s="259"/>
      <c r="G343" s="3"/>
      <c r="H343" s="3"/>
      <c r="I343" s="5"/>
      <c r="J343" s="6"/>
    </row>
    <row r="344" spans="1:10" s="72" customFormat="1" ht="14.25">
      <c r="A344" s="4"/>
      <c r="B344" s="4"/>
      <c r="C344" s="5"/>
      <c r="D344" s="7"/>
      <c r="E344" s="8"/>
      <c r="F344" s="259"/>
      <c r="G344" s="3"/>
      <c r="H344" s="3"/>
      <c r="I344" s="5"/>
      <c r="J344" s="6"/>
    </row>
    <row r="345" spans="1:10" s="72" customFormat="1" ht="14.25">
      <c r="A345" s="4"/>
      <c r="B345" s="4"/>
      <c r="C345" s="5"/>
      <c r="D345" s="7"/>
      <c r="E345" s="8"/>
      <c r="F345" s="259"/>
      <c r="G345" s="3"/>
      <c r="H345" s="3"/>
      <c r="I345" s="5"/>
      <c r="J345" s="6"/>
    </row>
    <row r="346" spans="1:10" s="72" customFormat="1" ht="14.25">
      <c r="A346" s="4"/>
      <c r="B346" s="4"/>
      <c r="C346" s="5"/>
      <c r="D346" s="7"/>
      <c r="E346" s="8"/>
      <c r="F346" s="259"/>
      <c r="G346" s="3"/>
      <c r="H346" s="3"/>
      <c r="I346" s="5"/>
      <c r="J346" s="6"/>
    </row>
    <row r="347" spans="1:10" s="72" customFormat="1" ht="14.25">
      <c r="A347" s="4"/>
      <c r="B347" s="4"/>
      <c r="C347" s="5"/>
      <c r="D347" s="7"/>
      <c r="E347" s="8"/>
      <c r="F347" s="259"/>
      <c r="G347" s="3"/>
      <c r="H347" s="3"/>
      <c r="I347" s="5"/>
      <c r="J347" s="6"/>
    </row>
    <row r="348" spans="1:10" s="72" customFormat="1" ht="14.25">
      <c r="A348" s="4"/>
      <c r="B348" s="4"/>
      <c r="C348" s="5"/>
      <c r="D348" s="7"/>
      <c r="E348" s="8"/>
      <c r="F348" s="259"/>
      <c r="G348" s="3"/>
      <c r="H348" s="3"/>
      <c r="I348" s="5"/>
      <c r="J348" s="6"/>
    </row>
    <row r="349" spans="1:10" s="72" customFormat="1" ht="14.25">
      <c r="A349" s="4"/>
      <c r="B349" s="4"/>
      <c r="C349" s="5"/>
      <c r="D349" s="7"/>
      <c r="E349" s="8"/>
      <c r="F349" s="259"/>
      <c r="G349" s="3"/>
      <c r="H349" s="3"/>
      <c r="I349" s="5"/>
      <c r="J349" s="6"/>
    </row>
    <row r="350" spans="1:10" s="72" customFormat="1" ht="14.25">
      <c r="A350" s="4"/>
      <c r="B350" s="4"/>
      <c r="C350" s="5"/>
      <c r="D350" s="7"/>
      <c r="E350" s="8"/>
      <c r="F350" s="259"/>
      <c r="G350" s="3"/>
      <c r="H350" s="3"/>
      <c r="I350" s="5"/>
      <c r="J350" s="6"/>
    </row>
    <row r="351" spans="1:10" s="72" customFormat="1" ht="14.25">
      <c r="A351" s="4"/>
      <c r="B351" s="4"/>
      <c r="C351" s="5"/>
      <c r="D351" s="7"/>
      <c r="E351" s="8"/>
      <c r="F351" s="259"/>
      <c r="G351" s="3"/>
      <c r="H351" s="3"/>
      <c r="I351" s="5"/>
      <c r="J351" s="6"/>
    </row>
    <row r="352" spans="1:10" s="72" customFormat="1" ht="14.25">
      <c r="A352" s="4"/>
      <c r="B352" s="4"/>
      <c r="C352" s="5"/>
      <c r="D352" s="7"/>
      <c r="E352" s="8"/>
      <c r="F352" s="259"/>
      <c r="G352" s="3"/>
      <c r="H352" s="3"/>
      <c r="I352" s="5"/>
      <c r="J352" s="6"/>
    </row>
    <row r="353" spans="1:10" s="72" customFormat="1" ht="14.25">
      <c r="A353" s="4"/>
      <c r="B353" s="4"/>
      <c r="C353" s="5"/>
      <c r="D353" s="7"/>
      <c r="E353" s="8"/>
      <c r="F353" s="259"/>
      <c r="G353" s="3"/>
      <c r="H353" s="3"/>
      <c r="I353" s="5"/>
      <c r="J353" s="6"/>
    </row>
    <row r="354" spans="1:10" s="72" customFormat="1" ht="14.25">
      <c r="A354" s="4"/>
      <c r="B354" s="4"/>
      <c r="C354" s="5"/>
      <c r="D354" s="7"/>
      <c r="E354" s="8"/>
      <c r="F354" s="259"/>
      <c r="G354" s="3"/>
      <c r="H354" s="3"/>
      <c r="I354" s="5"/>
      <c r="J354" s="6"/>
    </row>
    <row r="355" spans="1:10" s="72" customFormat="1" ht="14.25">
      <c r="A355" s="4"/>
      <c r="B355" s="4"/>
      <c r="C355" s="5"/>
      <c r="D355" s="7"/>
      <c r="E355" s="8"/>
      <c r="F355" s="259"/>
      <c r="G355" s="3"/>
      <c r="H355" s="3"/>
      <c r="I355" s="5"/>
      <c r="J355" s="6"/>
    </row>
    <row r="356" spans="1:10" s="72" customFormat="1" ht="14.25">
      <c r="A356" s="4"/>
      <c r="B356" s="4"/>
      <c r="C356" s="5"/>
      <c r="D356" s="7"/>
      <c r="E356" s="8"/>
      <c r="F356" s="259"/>
      <c r="G356" s="3"/>
      <c r="H356" s="3"/>
      <c r="I356" s="5"/>
      <c r="J356" s="6"/>
    </row>
    <row r="357" spans="1:10" s="72" customFormat="1" ht="14.25">
      <c r="A357" s="4"/>
      <c r="B357" s="4"/>
      <c r="C357" s="5"/>
      <c r="D357" s="7"/>
      <c r="E357" s="8"/>
      <c r="F357" s="259"/>
      <c r="G357" s="3"/>
      <c r="H357" s="3"/>
      <c r="I357" s="5"/>
      <c r="J357" s="6"/>
    </row>
    <row r="358" spans="1:10" s="72" customFormat="1" ht="14.25">
      <c r="A358" s="4"/>
      <c r="B358" s="4"/>
      <c r="C358" s="5"/>
      <c r="D358" s="7"/>
      <c r="E358" s="8"/>
      <c r="F358" s="259"/>
      <c r="G358" s="3"/>
      <c r="H358" s="3"/>
      <c r="I358" s="5"/>
      <c r="J358" s="6"/>
    </row>
    <row r="359" spans="1:10" s="72" customFormat="1" ht="14.25">
      <c r="A359" s="4"/>
      <c r="B359" s="4"/>
      <c r="C359" s="5"/>
      <c r="D359" s="7"/>
      <c r="E359" s="8"/>
      <c r="F359" s="259"/>
      <c r="G359" s="3"/>
      <c r="H359" s="3"/>
      <c r="I359" s="5"/>
      <c r="J359" s="6"/>
    </row>
    <row r="360" spans="1:10" s="72" customFormat="1" ht="14.25">
      <c r="A360" s="4"/>
      <c r="B360" s="4"/>
      <c r="C360" s="5"/>
      <c r="D360" s="7"/>
      <c r="E360" s="8"/>
      <c r="F360" s="259"/>
      <c r="G360" s="3"/>
      <c r="H360" s="3"/>
      <c r="I360" s="5"/>
      <c r="J360" s="6"/>
    </row>
    <row r="361" spans="1:10" s="72" customFormat="1" ht="14.25">
      <c r="A361" s="4"/>
      <c r="B361" s="4"/>
      <c r="C361" s="5"/>
      <c r="D361" s="7"/>
      <c r="E361" s="8"/>
      <c r="F361" s="259"/>
      <c r="G361" s="3"/>
      <c r="H361" s="3"/>
      <c r="I361" s="5"/>
      <c r="J361" s="6"/>
    </row>
    <row r="362" spans="1:10" s="72" customFormat="1" ht="14.25">
      <c r="A362" s="4"/>
      <c r="B362" s="4"/>
      <c r="C362" s="5"/>
      <c r="D362" s="7"/>
      <c r="E362" s="8"/>
      <c r="F362" s="259"/>
      <c r="G362" s="3"/>
      <c r="H362" s="3"/>
      <c r="I362" s="5"/>
      <c r="J362" s="6"/>
    </row>
    <row r="363" spans="1:10" s="72" customFormat="1" ht="14.25">
      <c r="A363" s="4"/>
      <c r="B363" s="4"/>
      <c r="C363" s="5"/>
      <c r="D363" s="7"/>
      <c r="E363" s="8"/>
      <c r="F363" s="259"/>
      <c r="G363" s="3"/>
      <c r="H363" s="3"/>
      <c r="I363" s="5"/>
      <c r="J363" s="6"/>
    </row>
    <row r="364" spans="1:10" s="72" customFormat="1" ht="14.25">
      <c r="A364" s="4"/>
      <c r="B364" s="4"/>
      <c r="C364" s="5"/>
      <c r="D364" s="7"/>
      <c r="E364" s="8"/>
      <c r="F364" s="259"/>
      <c r="G364" s="3"/>
      <c r="H364" s="3"/>
      <c r="I364" s="5"/>
      <c r="J364" s="6"/>
    </row>
    <row r="365" spans="1:10" s="72" customFormat="1" ht="14.25">
      <c r="A365" s="4"/>
      <c r="B365" s="4"/>
      <c r="C365" s="5"/>
      <c r="D365" s="7"/>
      <c r="E365" s="8"/>
      <c r="F365" s="259"/>
      <c r="G365" s="3"/>
      <c r="H365" s="3"/>
      <c r="I365" s="5"/>
      <c r="J365" s="6"/>
    </row>
    <row r="366" spans="1:10" s="72" customFormat="1" ht="14.25">
      <c r="A366" s="4"/>
      <c r="B366" s="4"/>
      <c r="C366" s="5"/>
      <c r="D366" s="7"/>
      <c r="E366" s="8"/>
      <c r="F366" s="259"/>
      <c r="G366" s="3"/>
      <c r="H366" s="3"/>
      <c r="I366" s="5"/>
      <c r="J366" s="6"/>
    </row>
    <row r="367" spans="1:10" s="72" customFormat="1" ht="14.25">
      <c r="A367" s="4"/>
      <c r="B367" s="4"/>
      <c r="C367" s="5"/>
      <c r="D367" s="7"/>
      <c r="E367" s="8"/>
      <c r="F367" s="259"/>
      <c r="G367" s="3"/>
      <c r="H367" s="3"/>
      <c r="I367" s="5"/>
      <c r="J367" s="6"/>
    </row>
    <row r="368" spans="1:10" s="72" customFormat="1" ht="14.25">
      <c r="A368" s="4"/>
      <c r="B368" s="4"/>
      <c r="C368" s="5"/>
      <c r="D368" s="7"/>
      <c r="E368" s="8"/>
      <c r="F368" s="259"/>
      <c r="G368" s="3"/>
      <c r="H368" s="3"/>
      <c r="I368" s="5"/>
      <c r="J368" s="6"/>
    </row>
    <row r="369" spans="1:10" s="72" customFormat="1" ht="14.25">
      <c r="A369" s="4"/>
      <c r="B369" s="4"/>
      <c r="C369" s="5"/>
      <c r="D369" s="7"/>
      <c r="E369" s="8"/>
      <c r="F369" s="259"/>
      <c r="G369" s="3"/>
      <c r="H369" s="3"/>
      <c r="I369" s="5"/>
      <c r="J369" s="6"/>
    </row>
    <row r="370" spans="1:10" s="72" customFormat="1" ht="14.25">
      <c r="A370" s="4"/>
      <c r="B370" s="4"/>
      <c r="C370" s="5"/>
      <c r="D370" s="7"/>
      <c r="E370" s="8"/>
      <c r="F370" s="259"/>
      <c r="G370" s="3"/>
      <c r="H370" s="3"/>
      <c r="I370" s="5"/>
      <c r="J370" s="6"/>
    </row>
    <row r="371" spans="1:10" s="72" customFormat="1" ht="14.25">
      <c r="A371" s="4"/>
      <c r="B371" s="4"/>
      <c r="C371" s="5"/>
      <c r="D371" s="7"/>
      <c r="E371" s="8"/>
      <c r="F371" s="259"/>
      <c r="G371" s="3"/>
      <c r="H371" s="3"/>
      <c r="I371" s="5"/>
      <c r="J371" s="6"/>
    </row>
    <row r="372" spans="1:10" s="72" customFormat="1" ht="14.25">
      <c r="A372" s="4"/>
      <c r="B372" s="4"/>
      <c r="C372" s="5"/>
      <c r="D372" s="7"/>
      <c r="E372" s="8"/>
      <c r="F372" s="259"/>
      <c r="G372" s="3"/>
      <c r="H372" s="3"/>
      <c r="I372" s="5"/>
      <c r="J372" s="6"/>
    </row>
    <row r="373" spans="1:10" s="72" customFormat="1" ht="14.25">
      <c r="A373" s="4"/>
      <c r="B373" s="4"/>
      <c r="C373" s="5"/>
      <c r="D373" s="7"/>
      <c r="E373" s="8"/>
      <c r="F373" s="259"/>
      <c r="G373" s="3"/>
      <c r="H373" s="3"/>
      <c r="I373" s="5"/>
      <c r="J373" s="6"/>
    </row>
    <row r="374" spans="1:10" s="72" customFormat="1" ht="14.25">
      <c r="A374" s="4"/>
      <c r="B374" s="4"/>
      <c r="C374" s="5"/>
      <c r="D374" s="7"/>
      <c r="E374" s="8"/>
      <c r="F374" s="259"/>
      <c r="G374" s="3"/>
      <c r="H374" s="3"/>
      <c r="I374" s="5"/>
      <c r="J374" s="6"/>
    </row>
    <row r="375" spans="1:10" s="72" customFormat="1" ht="14.25">
      <c r="A375" s="4"/>
      <c r="B375" s="4"/>
      <c r="C375" s="5"/>
      <c r="D375" s="7"/>
      <c r="E375" s="8"/>
      <c r="F375" s="259"/>
      <c r="G375" s="3"/>
      <c r="H375" s="3"/>
      <c r="I375" s="5"/>
      <c r="J375" s="6"/>
    </row>
    <row r="376" spans="1:10" s="72" customFormat="1" ht="14.25">
      <c r="A376" s="4"/>
      <c r="B376" s="4"/>
      <c r="C376" s="5"/>
      <c r="D376" s="7"/>
      <c r="E376" s="8"/>
      <c r="F376" s="259"/>
      <c r="G376" s="3"/>
      <c r="H376" s="3"/>
      <c r="I376" s="5"/>
      <c r="J376" s="6"/>
    </row>
    <row r="377" spans="1:10" s="72" customFormat="1" ht="14.25">
      <c r="A377" s="4"/>
      <c r="B377" s="4"/>
      <c r="C377" s="5"/>
      <c r="D377" s="7"/>
      <c r="E377" s="8"/>
      <c r="F377" s="259"/>
      <c r="G377" s="3"/>
      <c r="H377" s="3"/>
      <c r="I377" s="5"/>
      <c r="J377" s="6"/>
    </row>
    <row r="378" spans="1:10" s="72" customFormat="1" ht="14.25">
      <c r="A378" s="4"/>
      <c r="B378" s="4"/>
      <c r="C378" s="5"/>
      <c r="D378" s="7"/>
      <c r="E378" s="8"/>
      <c r="F378" s="259"/>
      <c r="G378" s="3"/>
      <c r="H378" s="3"/>
      <c r="I378" s="5"/>
      <c r="J378" s="6"/>
    </row>
    <row r="379" spans="1:10" s="72" customFormat="1" ht="14.25">
      <c r="A379" s="4"/>
      <c r="B379" s="4"/>
      <c r="C379" s="5"/>
      <c r="D379" s="7"/>
      <c r="E379" s="8"/>
      <c r="F379" s="259"/>
      <c r="G379" s="3"/>
      <c r="H379" s="3"/>
      <c r="I379" s="5"/>
      <c r="J379" s="6"/>
    </row>
    <row r="380" spans="1:10" s="72" customFormat="1" ht="14.25">
      <c r="A380" s="4"/>
      <c r="B380" s="4"/>
      <c r="C380" s="5"/>
      <c r="D380" s="7"/>
      <c r="E380" s="8"/>
      <c r="F380" s="259"/>
      <c r="G380" s="3"/>
      <c r="H380" s="3"/>
      <c r="I380" s="5"/>
      <c r="J380" s="6"/>
    </row>
    <row r="381" spans="1:10" s="72" customFormat="1" ht="14.25">
      <c r="A381" s="4"/>
      <c r="B381" s="4"/>
      <c r="C381" s="5"/>
      <c r="D381" s="7"/>
      <c r="E381" s="8"/>
      <c r="F381" s="259"/>
      <c r="G381" s="3"/>
      <c r="H381" s="3"/>
      <c r="I381" s="5"/>
      <c r="J381" s="6"/>
    </row>
    <row r="382" spans="1:10" s="72" customFormat="1" ht="14.25">
      <c r="A382" s="4"/>
      <c r="B382" s="4"/>
      <c r="C382" s="5"/>
      <c r="D382" s="7"/>
      <c r="E382" s="8"/>
      <c r="F382" s="259"/>
      <c r="G382" s="3"/>
      <c r="H382" s="3"/>
      <c r="I382" s="5"/>
      <c r="J382" s="6"/>
    </row>
    <row r="383" spans="1:10" s="72" customFormat="1" ht="14.25">
      <c r="A383" s="4"/>
      <c r="B383" s="4"/>
      <c r="C383" s="5"/>
      <c r="D383" s="7"/>
      <c r="E383" s="8"/>
      <c r="F383" s="259"/>
      <c r="G383" s="3"/>
      <c r="H383" s="3"/>
      <c r="I383" s="5"/>
      <c r="J383" s="6"/>
    </row>
    <row r="384" spans="1:10" s="72" customFormat="1" ht="14.25">
      <c r="A384" s="4"/>
      <c r="B384" s="4"/>
      <c r="C384" s="5"/>
      <c r="D384" s="7"/>
      <c r="E384" s="8"/>
      <c r="F384" s="259"/>
      <c r="G384" s="3"/>
      <c r="H384" s="3"/>
      <c r="I384" s="5"/>
      <c r="J384" s="6"/>
    </row>
    <row r="385" spans="1:10" s="72" customFormat="1" ht="14.25">
      <c r="A385" s="4"/>
      <c r="B385" s="4"/>
      <c r="C385" s="5"/>
      <c r="D385" s="7"/>
      <c r="E385" s="8"/>
      <c r="F385" s="259"/>
      <c r="G385" s="3"/>
      <c r="H385" s="3"/>
      <c r="I385" s="5"/>
      <c r="J385" s="6"/>
    </row>
    <row r="386" spans="1:10" s="72" customFormat="1" ht="14.25">
      <c r="A386" s="4"/>
      <c r="B386" s="4"/>
      <c r="C386" s="5"/>
      <c r="D386" s="7"/>
      <c r="E386" s="8"/>
      <c r="F386" s="259"/>
      <c r="G386" s="3"/>
      <c r="H386" s="3"/>
      <c r="I386" s="5"/>
      <c r="J386" s="6"/>
    </row>
    <row r="387" spans="1:10" s="72" customFormat="1" ht="14.25">
      <c r="A387" s="4"/>
      <c r="B387" s="4"/>
      <c r="C387" s="5"/>
      <c r="D387" s="7"/>
      <c r="E387" s="8"/>
      <c r="F387" s="259"/>
      <c r="G387" s="3"/>
      <c r="H387" s="3"/>
      <c r="I387" s="5"/>
      <c r="J387" s="6"/>
    </row>
    <row r="388" spans="1:10" s="72" customFormat="1" ht="14.25">
      <c r="A388" s="4"/>
      <c r="B388" s="4"/>
      <c r="C388" s="5"/>
      <c r="D388" s="7"/>
      <c r="E388" s="8"/>
      <c r="F388" s="259"/>
      <c r="G388" s="3"/>
      <c r="H388" s="3"/>
      <c r="I388" s="5"/>
      <c r="J388" s="6"/>
    </row>
    <row r="389" spans="1:10" s="72" customFormat="1" ht="14.25">
      <c r="A389" s="4"/>
      <c r="B389" s="4"/>
      <c r="C389" s="5"/>
      <c r="D389" s="7"/>
      <c r="E389" s="8"/>
      <c r="F389" s="259"/>
      <c r="G389" s="3"/>
      <c r="H389" s="3"/>
      <c r="I389" s="5"/>
      <c r="J389" s="6"/>
    </row>
    <row r="390" spans="1:10" s="72" customFormat="1" ht="14.25">
      <c r="A390" s="4"/>
      <c r="B390" s="4"/>
      <c r="C390" s="5"/>
      <c r="D390" s="7"/>
      <c r="E390" s="8"/>
      <c r="F390" s="259"/>
      <c r="G390" s="3"/>
      <c r="H390" s="3"/>
      <c r="I390" s="5"/>
      <c r="J390" s="6"/>
    </row>
    <row r="391" spans="1:10" s="72" customFormat="1" ht="14.25">
      <c r="A391" s="4"/>
      <c r="B391" s="4"/>
      <c r="C391" s="5"/>
      <c r="D391" s="7"/>
      <c r="E391" s="8"/>
      <c r="F391" s="259"/>
      <c r="G391" s="3"/>
      <c r="H391" s="3"/>
      <c r="I391" s="5"/>
      <c r="J391" s="6"/>
    </row>
    <row r="392" spans="1:10" s="72" customFormat="1" ht="14.25">
      <c r="A392" s="4"/>
      <c r="B392" s="4"/>
      <c r="C392" s="5"/>
      <c r="D392" s="7"/>
      <c r="E392" s="8"/>
      <c r="F392" s="259"/>
      <c r="G392" s="3"/>
      <c r="H392" s="3"/>
      <c r="I392" s="5"/>
      <c r="J392" s="6"/>
    </row>
    <row r="393" spans="1:10" s="72" customFormat="1" ht="14.25">
      <c r="A393" s="4"/>
      <c r="B393" s="4"/>
      <c r="C393" s="5"/>
      <c r="D393" s="7"/>
      <c r="E393" s="8"/>
      <c r="F393" s="259"/>
      <c r="G393" s="3"/>
      <c r="H393" s="3"/>
      <c r="I393" s="5"/>
      <c r="J393" s="6"/>
    </row>
    <row r="394" spans="1:10" s="72" customFormat="1" ht="14.25">
      <c r="A394" s="4"/>
      <c r="B394" s="4"/>
      <c r="C394" s="5"/>
      <c r="D394" s="7"/>
      <c r="E394" s="8"/>
      <c r="F394" s="259"/>
      <c r="G394" s="3"/>
      <c r="H394" s="3"/>
      <c r="I394" s="5"/>
      <c r="J394" s="6"/>
    </row>
    <row r="395" spans="1:10" s="72" customFormat="1" ht="14.25">
      <c r="A395" s="4"/>
      <c r="B395" s="4"/>
      <c r="C395" s="5"/>
      <c r="D395" s="7"/>
      <c r="E395" s="8"/>
      <c r="F395" s="259"/>
      <c r="G395" s="3"/>
      <c r="H395" s="3"/>
      <c r="I395" s="5"/>
      <c r="J395" s="6"/>
    </row>
    <row r="396" spans="1:10" s="72" customFormat="1" ht="14.25">
      <c r="A396" s="4"/>
      <c r="B396" s="4"/>
      <c r="C396" s="5"/>
      <c r="D396" s="7"/>
      <c r="E396" s="8"/>
      <c r="F396" s="259"/>
      <c r="G396" s="3"/>
      <c r="H396" s="3"/>
      <c r="I396" s="5"/>
      <c r="J396" s="6"/>
    </row>
    <row r="397" spans="1:10" s="72" customFormat="1" ht="14.25">
      <c r="A397" s="4"/>
      <c r="B397" s="4"/>
      <c r="C397" s="5"/>
      <c r="D397" s="7"/>
      <c r="E397" s="8"/>
      <c r="F397" s="259"/>
      <c r="G397" s="3"/>
      <c r="H397" s="3"/>
      <c r="I397" s="5"/>
      <c r="J397" s="6"/>
    </row>
    <row r="398" spans="1:10" s="72" customFormat="1" ht="14.25">
      <c r="A398" s="4"/>
      <c r="B398" s="4"/>
      <c r="C398" s="5"/>
      <c r="D398" s="7"/>
      <c r="E398" s="8"/>
      <c r="F398" s="259"/>
      <c r="G398" s="3"/>
      <c r="H398" s="3"/>
      <c r="I398" s="5"/>
      <c r="J398" s="6"/>
    </row>
    <row r="399" spans="1:10" s="72" customFormat="1" ht="14.25">
      <c r="A399" s="4"/>
      <c r="B399" s="4"/>
      <c r="C399" s="5"/>
      <c r="D399" s="7"/>
      <c r="E399" s="8"/>
      <c r="F399" s="259"/>
      <c r="G399" s="3"/>
      <c r="H399" s="3"/>
      <c r="I399" s="5"/>
      <c r="J399" s="6"/>
    </row>
    <row r="400" spans="1:10" s="72" customFormat="1" ht="14.25">
      <c r="A400" s="4"/>
      <c r="B400" s="4"/>
      <c r="C400" s="5"/>
      <c r="D400" s="7"/>
      <c r="E400" s="8"/>
      <c r="F400" s="259"/>
      <c r="G400" s="3"/>
      <c r="H400" s="3"/>
      <c r="I400" s="5"/>
      <c r="J400" s="6"/>
    </row>
    <row r="401" spans="1:10" s="72" customFormat="1" ht="14.25">
      <c r="A401" s="4"/>
      <c r="B401" s="4"/>
      <c r="C401" s="5"/>
      <c r="D401" s="7"/>
      <c r="E401" s="8"/>
      <c r="F401" s="259"/>
      <c r="G401" s="3"/>
      <c r="H401" s="3"/>
      <c r="I401" s="5"/>
      <c r="J401" s="6"/>
    </row>
    <row r="402" spans="1:10" s="72" customFormat="1" ht="14.25">
      <c r="A402" s="4"/>
      <c r="B402" s="4"/>
      <c r="C402" s="5"/>
      <c r="D402" s="7"/>
      <c r="E402" s="8"/>
      <c r="F402" s="259"/>
      <c r="G402" s="3"/>
      <c r="H402" s="3"/>
      <c r="I402" s="5"/>
      <c r="J402" s="6"/>
    </row>
    <row r="403" spans="1:10" s="72" customFormat="1" ht="14.25">
      <c r="A403" s="4"/>
      <c r="B403" s="4"/>
      <c r="C403" s="5"/>
      <c r="D403" s="7"/>
      <c r="E403" s="8"/>
      <c r="F403" s="259"/>
      <c r="G403" s="3"/>
      <c r="H403" s="3"/>
      <c r="I403" s="5"/>
      <c r="J403" s="6"/>
    </row>
    <row r="404" spans="1:10" s="72" customFormat="1" ht="14.25">
      <c r="A404" s="4"/>
      <c r="B404" s="4"/>
      <c r="C404" s="5"/>
      <c r="D404" s="7"/>
      <c r="E404" s="8"/>
      <c r="F404" s="259"/>
      <c r="G404" s="3"/>
      <c r="H404" s="3"/>
      <c r="I404" s="5"/>
      <c r="J404" s="6"/>
    </row>
    <row r="405" spans="1:10" s="72" customFormat="1" ht="14.25">
      <c r="A405" s="4"/>
      <c r="B405" s="4"/>
      <c r="C405" s="5"/>
      <c r="D405" s="7"/>
      <c r="E405" s="8"/>
      <c r="F405" s="259"/>
      <c r="G405" s="3"/>
      <c r="H405" s="3"/>
      <c r="I405" s="5"/>
      <c r="J405" s="6"/>
    </row>
    <row r="406" spans="1:10" s="72" customFormat="1" ht="14.25">
      <c r="A406" s="4"/>
      <c r="B406" s="4"/>
      <c r="C406" s="5"/>
      <c r="D406" s="7"/>
      <c r="E406" s="8"/>
      <c r="F406" s="259"/>
      <c r="G406" s="3"/>
      <c r="H406" s="3"/>
      <c r="I406" s="5"/>
      <c r="J406" s="6"/>
    </row>
    <row r="407" spans="1:10" s="72" customFormat="1" ht="14.25">
      <c r="A407" s="4"/>
      <c r="B407" s="4"/>
      <c r="C407" s="5"/>
      <c r="D407" s="7"/>
      <c r="E407" s="8"/>
      <c r="F407" s="259"/>
      <c r="G407" s="3"/>
      <c r="H407" s="3"/>
      <c r="I407" s="5"/>
      <c r="J407" s="6"/>
    </row>
    <row r="408" spans="1:10" s="72" customFormat="1" ht="14.25">
      <c r="A408" s="4"/>
      <c r="B408" s="4"/>
      <c r="C408" s="5"/>
      <c r="D408" s="7"/>
      <c r="E408" s="8"/>
      <c r="F408" s="259"/>
      <c r="G408" s="3"/>
      <c r="H408" s="3"/>
      <c r="I408" s="5"/>
      <c r="J408" s="6"/>
    </row>
    <row r="409" spans="1:10" s="72" customFormat="1" ht="14.25">
      <c r="A409" s="4"/>
      <c r="B409" s="4"/>
      <c r="C409" s="5"/>
      <c r="D409" s="7"/>
      <c r="E409" s="8"/>
      <c r="F409" s="259"/>
      <c r="G409" s="3"/>
      <c r="H409" s="3"/>
      <c r="I409" s="5"/>
      <c r="J409" s="6"/>
    </row>
    <row r="410" spans="1:10" s="72" customFormat="1" ht="14.25">
      <c r="A410" s="4"/>
      <c r="B410" s="4"/>
      <c r="C410" s="5"/>
      <c r="D410" s="7"/>
      <c r="E410" s="8"/>
      <c r="F410" s="259"/>
      <c r="G410" s="3"/>
      <c r="H410" s="3"/>
      <c r="I410" s="5"/>
      <c r="J410" s="6"/>
    </row>
    <row r="411" spans="1:10" s="72" customFormat="1" ht="14.25">
      <c r="A411" s="4"/>
      <c r="B411" s="4"/>
      <c r="C411" s="5"/>
      <c r="D411" s="7"/>
      <c r="E411" s="8"/>
      <c r="F411" s="259"/>
      <c r="G411" s="3"/>
      <c r="H411" s="3"/>
      <c r="I411" s="5"/>
      <c r="J411" s="6"/>
    </row>
    <row r="412" spans="1:10" s="72" customFormat="1" ht="14.25">
      <c r="A412" s="4"/>
      <c r="B412" s="4"/>
      <c r="C412" s="5"/>
      <c r="D412" s="7"/>
      <c r="E412" s="8"/>
      <c r="F412" s="259"/>
      <c r="G412" s="3"/>
      <c r="H412" s="3"/>
      <c r="I412" s="5"/>
      <c r="J412" s="6"/>
    </row>
    <row r="413" spans="1:10" s="72" customFormat="1" ht="14.25">
      <c r="A413" s="4"/>
      <c r="B413" s="4"/>
      <c r="C413" s="5"/>
      <c r="D413" s="7"/>
      <c r="E413" s="8"/>
      <c r="F413" s="259"/>
      <c r="G413" s="3"/>
      <c r="H413" s="3"/>
      <c r="I413" s="5"/>
      <c r="J413" s="6"/>
    </row>
    <row r="414" spans="1:10" s="72" customFormat="1" ht="14.25">
      <c r="A414" s="4"/>
      <c r="B414" s="4"/>
      <c r="C414" s="5"/>
      <c r="D414" s="7"/>
      <c r="E414" s="8"/>
      <c r="F414" s="259"/>
      <c r="G414" s="3"/>
      <c r="H414" s="3"/>
      <c r="I414" s="5"/>
      <c r="J414" s="6"/>
    </row>
    <row r="415" spans="1:10" s="72" customFormat="1" ht="14.25">
      <c r="A415" s="4"/>
      <c r="B415" s="4"/>
      <c r="C415" s="5"/>
      <c r="D415" s="7"/>
      <c r="E415" s="8"/>
      <c r="F415" s="259"/>
      <c r="G415" s="3"/>
      <c r="H415" s="3"/>
      <c r="I415" s="5"/>
      <c r="J415" s="6"/>
    </row>
    <row r="416" spans="1:10" s="72" customFormat="1" ht="14.25">
      <c r="A416" s="4"/>
      <c r="B416" s="4"/>
      <c r="C416" s="5"/>
      <c r="D416" s="7"/>
      <c r="E416" s="8"/>
      <c r="F416" s="259"/>
      <c r="G416" s="3"/>
      <c r="H416" s="3"/>
      <c r="I416" s="5"/>
      <c r="J416" s="6"/>
    </row>
    <row r="417" spans="1:10" s="72" customFormat="1" ht="14.25">
      <c r="A417" s="4"/>
      <c r="B417" s="4"/>
      <c r="C417" s="5"/>
      <c r="D417" s="7"/>
      <c r="E417" s="8"/>
      <c r="F417" s="259"/>
      <c r="G417" s="3"/>
      <c r="H417" s="3"/>
      <c r="I417" s="5"/>
      <c r="J417" s="6"/>
    </row>
    <row r="418" spans="1:10" s="72" customFormat="1" ht="14.25">
      <c r="A418" s="4"/>
      <c r="B418" s="4"/>
      <c r="C418" s="5"/>
      <c r="D418" s="7"/>
      <c r="E418" s="8"/>
      <c r="F418" s="259"/>
      <c r="G418" s="3"/>
      <c r="H418" s="3"/>
      <c r="I418" s="5"/>
      <c r="J418" s="6"/>
    </row>
    <row r="419" spans="1:10" s="72" customFormat="1" ht="14.25">
      <c r="A419" s="4"/>
      <c r="B419" s="4"/>
      <c r="C419" s="5"/>
      <c r="D419" s="7"/>
      <c r="E419" s="8"/>
      <c r="F419" s="259"/>
      <c r="G419" s="3"/>
      <c r="H419" s="3"/>
      <c r="I419" s="5"/>
      <c r="J419" s="6"/>
    </row>
    <row r="420" spans="1:10" s="72" customFormat="1" ht="14.25">
      <c r="A420" s="4"/>
      <c r="B420" s="4"/>
      <c r="C420" s="5"/>
      <c r="D420" s="7"/>
      <c r="E420" s="8"/>
      <c r="F420" s="259"/>
      <c r="G420" s="3"/>
      <c r="H420" s="3"/>
      <c r="I420" s="5"/>
      <c r="J420" s="6"/>
    </row>
    <row r="421" spans="1:10" s="72" customFormat="1" ht="14.25">
      <c r="A421" s="4"/>
      <c r="B421" s="4"/>
      <c r="C421" s="5"/>
      <c r="D421" s="7"/>
      <c r="E421" s="8"/>
      <c r="F421" s="259"/>
      <c r="G421" s="3"/>
      <c r="H421" s="3"/>
      <c r="I421" s="5"/>
      <c r="J421" s="6"/>
    </row>
    <row r="422" spans="1:10" s="72" customFormat="1" ht="14.25">
      <c r="A422" s="4"/>
      <c r="B422" s="4"/>
      <c r="C422" s="5"/>
      <c r="D422" s="7"/>
      <c r="E422" s="8"/>
      <c r="F422" s="259"/>
      <c r="G422" s="3"/>
      <c r="H422" s="3"/>
      <c r="I422" s="5"/>
      <c r="J422" s="6"/>
    </row>
    <row r="423" spans="1:10" s="72" customFormat="1" ht="14.25">
      <c r="A423" s="4"/>
      <c r="B423" s="4"/>
      <c r="C423" s="5"/>
      <c r="D423" s="7"/>
      <c r="E423" s="8"/>
      <c r="F423" s="259"/>
      <c r="G423" s="3"/>
      <c r="H423" s="3"/>
      <c r="I423" s="5"/>
      <c r="J423" s="6"/>
    </row>
    <row r="424" spans="1:10" s="72" customFormat="1" ht="14.25">
      <c r="A424" s="4"/>
      <c r="B424" s="4"/>
      <c r="C424" s="5"/>
      <c r="D424" s="7"/>
      <c r="E424" s="8"/>
      <c r="F424" s="259"/>
      <c r="G424" s="3"/>
      <c r="H424" s="3"/>
      <c r="I424" s="5"/>
      <c r="J424" s="6"/>
    </row>
    <row r="425" spans="1:10" s="72" customFormat="1" ht="14.25">
      <c r="A425" s="4"/>
      <c r="B425" s="4"/>
      <c r="C425" s="5"/>
      <c r="D425" s="7"/>
      <c r="E425" s="8"/>
      <c r="F425" s="259"/>
      <c r="G425" s="3"/>
      <c r="H425" s="3"/>
      <c r="I425" s="5"/>
      <c r="J425" s="6"/>
    </row>
    <row r="426" spans="1:10" s="72" customFormat="1" ht="14.25">
      <c r="A426" s="4"/>
      <c r="B426" s="4"/>
      <c r="C426" s="5"/>
      <c r="D426" s="7"/>
      <c r="E426" s="8"/>
      <c r="F426" s="259"/>
      <c r="G426" s="3"/>
      <c r="H426" s="3"/>
      <c r="I426" s="5"/>
      <c r="J426" s="6"/>
    </row>
    <row r="427" spans="1:10" s="72" customFormat="1" ht="14.25">
      <c r="A427" s="4"/>
      <c r="B427" s="4"/>
      <c r="C427" s="5"/>
      <c r="D427" s="7"/>
      <c r="E427" s="8"/>
      <c r="F427" s="259"/>
      <c r="G427" s="3"/>
      <c r="H427" s="3"/>
      <c r="I427" s="5"/>
      <c r="J427" s="6"/>
    </row>
    <row r="428" spans="1:10" s="72" customFormat="1" ht="14.25">
      <c r="A428" s="4"/>
      <c r="B428" s="4"/>
      <c r="C428" s="5"/>
      <c r="D428" s="7"/>
      <c r="E428" s="8"/>
      <c r="F428" s="259"/>
      <c r="G428" s="3"/>
      <c r="H428" s="3"/>
      <c r="I428" s="5"/>
      <c r="J428" s="6"/>
    </row>
    <row r="429" spans="1:10" s="72" customFormat="1" ht="14.25">
      <c r="A429" s="4"/>
      <c r="B429" s="4"/>
      <c r="C429" s="5"/>
      <c r="D429" s="7"/>
      <c r="E429" s="8"/>
      <c r="F429" s="259"/>
      <c r="G429" s="3"/>
      <c r="H429" s="3"/>
      <c r="I429" s="5"/>
      <c r="J429" s="6"/>
    </row>
    <row r="430" spans="1:10" s="72" customFormat="1" ht="14.25">
      <c r="A430" s="4"/>
      <c r="B430" s="4"/>
      <c r="C430" s="5"/>
      <c r="D430" s="7"/>
      <c r="E430" s="8"/>
      <c r="F430" s="259"/>
      <c r="G430" s="3"/>
      <c r="H430" s="3"/>
      <c r="I430" s="5"/>
      <c r="J430" s="6"/>
    </row>
    <row r="431" spans="1:10" s="72" customFormat="1" ht="14.25">
      <c r="A431" s="4"/>
      <c r="B431" s="4"/>
      <c r="C431" s="5"/>
      <c r="D431" s="7"/>
      <c r="E431" s="8"/>
      <c r="F431" s="259"/>
      <c r="G431" s="3"/>
      <c r="H431" s="3"/>
      <c r="I431" s="5"/>
      <c r="J431" s="6"/>
    </row>
    <row r="432" spans="1:10" s="72" customFormat="1" ht="14.25">
      <c r="A432" s="4"/>
      <c r="B432" s="4"/>
      <c r="C432" s="5"/>
      <c r="D432" s="7"/>
      <c r="E432" s="8"/>
      <c r="F432" s="259"/>
      <c r="G432" s="3"/>
      <c r="H432" s="3"/>
      <c r="I432" s="5"/>
      <c r="J432" s="6"/>
    </row>
    <row r="433" spans="1:10" s="72" customFormat="1" ht="14.25">
      <c r="A433" s="4"/>
      <c r="B433" s="4"/>
      <c r="C433" s="5"/>
      <c r="D433" s="7"/>
      <c r="E433" s="8"/>
      <c r="F433" s="259"/>
      <c r="G433" s="3"/>
      <c r="H433" s="3"/>
      <c r="I433" s="5"/>
      <c r="J433" s="6"/>
    </row>
    <row r="434" spans="1:10" s="72" customFormat="1" ht="14.25">
      <c r="A434" s="4"/>
      <c r="B434" s="4"/>
      <c r="C434" s="5"/>
      <c r="D434" s="7"/>
      <c r="E434" s="8"/>
      <c r="F434" s="259"/>
      <c r="G434" s="3"/>
      <c r="H434" s="3"/>
      <c r="I434" s="5"/>
      <c r="J434" s="6"/>
    </row>
    <row r="435" spans="1:10" s="72" customFormat="1" ht="14.25">
      <c r="A435" s="4"/>
      <c r="B435" s="4"/>
      <c r="C435" s="5"/>
      <c r="D435" s="7"/>
      <c r="E435" s="8"/>
      <c r="F435" s="259"/>
      <c r="G435" s="3"/>
      <c r="H435" s="3"/>
      <c r="I435" s="5"/>
      <c r="J435" s="6"/>
    </row>
    <row r="436" spans="1:10" s="72" customFormat="1" ht="14.25">
      <c r="A436" s="4"/>
      <c r="B436" s="4"/>
      <c r="C436" s="5"/>
      <c r="D436" s="7"/>
      <c r="E436" s="8"/>
      <c r="F436" s="259"/>
      <c r="G436" s="3"/>
      <c r="H436" s="3"/>
      <c r="I436" s="5"/>
      <c r="J436" s="6"/>
    </row>
    <row r="437" spans="1:10" s="72" customFormat="1" ht="14.25">
      <c r="A437" s="4"/>
      <c r="B437" s="4"/>
      <c r="C437" s="5"/>
      <c r="D437" s="7"/>
      <c r="E437" s="8"/>
      <c r="F437" s="259"/>
      <c r="G437" s="3"/>
      <c r="H437" s="3"/>
      <c r="I437" s="5"/>
      <c r="J437" s="6"/>
    </row>
    <row r="438" spans="1:10" s="72" customFormat="1" ht="14.25">
      <c r="A438" s="4"/>
      <c r="B438" s="4"/>
      <c r="C438" s="5"/>
      <c r="D438" s="7"/>
      <c r="E438" s="8"/>
      <c r="F438" s="259"/>
      <c r="G438" s="3"/>
      <c r="H438" s="3"/>
      <c r="I438" s="5"/>
      <c r="J438" s="6"/>
    </row>
    <row r="439" spans="1:10" s="72" customFormat="1" ht="14.25">
      <c r="A439" s="4"/>
      <c r="B439" s="4"/>
      <c r="C439" s="5"/>
      <c r="D439" s="7"/>
      <c r="E439" s="8"/>
      <c r="F439" s="259"/>
      <c r="G439" s="3"/>
      <c r="H439" s="3"/>
      <c r="I439" s="5"/>
      <c r="J439" s="6"/>
    </row>
    <row r="440" spans="1:10" s="72" customFormat="1" ht="14.25">
      <c r="A440" s="4"/>
      <c r="B440" s="4"/>
      <c r="C440" s="5"/>
      <c r="D440" s="7"/>
      <c r="E440" s="8"/>
      <c r="F440" s="259"/>
      <c r="G440" s="3"/>
      <c r="H440" s="3"/>
      <c r="I440" s="5"/>
      <c r="J440" s="6"/>
    </row>
    <row r="441" spans="1:10" s="72" customFormat="1" ht="14.25">
      <c r="A441" s="4"/>
      <c r="B441" s="4"/>
      <c r="C441" s="5"/>
      <c r="D441" s="7"/>
      <c r="E441" s="8"/>
      <c r="F441" s="259"/>
      <c r="G441" s="3"/>
      <c r="H441" s="3"/>
      <c r="I441" s="5"/>
      <c r="J441" s="6"/>
    </row>
    <row r="442" spans="1:10" s="72" customFormat="1" ht="14.25">
      <c r="A442" s="4"/>
      <c r="B442" s="4"/>
      <c r="C442" s="5"/>
      <c r="D442" s="7"/>
      <c r="E442" s="8"/>
      <c r="F442" s="259"/>
      <c r="G442" s="3"/>
      <c r="H442" s="3"/>
      <c r="I442" s="5"/>
      <c r="J442" s="6"/>
    </row>
    <row r="443" spans="1:10" s="72" customFormat="1" ht="14.25">
      <c r="A443" s="4"/>
      <c r="B443" s="4"/>
      <c r="C443" s="5"/>
      <c r="D443" s="7"/>
      <c r="E443" s="8"/>
      <c r="F443" s="259"/>
      <c r="G443" s="3"/>
      <c r="H443" s="3"/>
      <c r="I443" s="5"/>
      <c r="J443" s="6"/>
    </row>
    <row r="444" spans="1:10" s="72" customFormat="1" ht="14.25">
      <c r="A444" s="4"/>
      <c r="B444" s="4"/>
      <c r="C444" s="5"/>
      <c r="D444" s="7"/>
      <c r="E444" s="8"/>
      <c r="F444" s="259"/>
      <c r="G444" s="3"/>
      <c r="H444" s="3"/>
      <c r="I444" s="5"/>
      <c r="J444" s="6"/>
    </row>
    <row r="445" spans="1:10" s="72" customFormat="1" ht="14.25">
      <c r="A445" s="4"/>
      <c r="B445" s="4"/>
      <c r="C445" s="5"/>
      <c r="D445" s="7"/>
      <c r="E445" s="8"/>
      <c r="F445" s="259"/>
      <c r="G445" s="3"/>
      <c r="H445" s="3"/>
      <c r="I445" s="5"/>
      <c r="J445" s="6"/>
    </row>
    <row r="446" spans="1:10" s="72" customFormat="1" ht="14.25">
      <c r="A446" s="4"/>
      <c r="B446" s="4"/>
      <c r="C446" s="5"/>
      <c r="D446" s="7"/>
      <c r="E446" s="8"/>
      <c r="F446" s="259"/>
      <c r="G446" s="3"/>
      <c r="H446" s="3"/>
      <c r="I446" s="5"/>
      <c r="J446" s="6"/>
    </row>
    <row r="447" spans="1:10" s="72" customFormat="1" ht="14.25">
      <c r="A447" s="4"/>
      <c r="B447" s="4"/>
      <c r="C447" s="5"/>
      <c r="D447" s="7"/>
      <c r="E447" s="8"/>
      <c r="F447" s="259"/>
      <c r="G447" s="3"/>
      <c r="H447" s="3"/>
      <c r="I447" s="5"/>
      <c r="J447" s="6"/>
    </row>
    <row r="448" spans="1:10" s="72" customFormat="1" ht="14.25">
      <c r="A448" s="4"/>
      <c r="B448" s="4"/>
      <c r="C448" s="5"/>
      <c r="D448" s="7"/>
      <c r="E448" s="8"/>
      <c r="F448" s="259"/>
      <c r="G448" s="3"/>
      <c r="H448" s="3"/>
      <c r="I448" s="5"/>
      <c r="J448" s="6"/>
    </row>
    <row r="449" spans="1:10" s="72" customFormat="1" ht="14.25">
      <c r="A449" s="4"/>
      <c r="B449" s="4"/>
      <c r="C449" s="5"/>
      <c r="D449" s="7"/>
      <c r="E449" s="8"/>
      <c r="F449" s="259"/>
      <c r="G449" s="3"/>
      <c r="H449" s="3"/>
      <c r="I449" s="5"/>
      <c r="J449" s="6"/>
    </row>
    <row r="450" spans="1:10" s="72" customFormat="1" ht="14.25">
      <c r="A450" s="4"/>
      <c r="B450" s="4"/>
      <c r="C450" s="5"/>
      <c r="D450" s="7"/>
      <c r="E450" s="8"/>
      <c r="F450" s="259"/>
      <c r="G450" s="3"/>
      <c r="H450" s="3"/>
      <c r="I450" s="5"/>
      <c r="J450" s="6"/>
    </row>
    <row r="451" spans="1:10" s="72" customFormat="1" ht="14.25">
      <c r="A451" s="4"/>
      <c r="B451" s="4"/>
      <c r="C451" s="5"/>
      <c r="D451" s="7"/>
      <c r="E451" s="8"/>
      <c r="F451" s="259"/>
      <c r="G451" s="3"/>
      <c r="H451" s="3"/>
      <c r="I451" s="5"/>
      <c r="J451" s="6"/>
    </row>
    <row r="452" spans="1:10" s="72" customFormat="1" ht="14.25">
      <c r="A452" s="4"/>
      <c r="B452" s="4"/>
      <c r="C452" s="5"/>
      <c r="D452" s="7"/>
      <c r="E452" s="8"/>
      <c r="F452" s="259"/>
      <c r="G452" s="3"/>
      <c r="H452" s="3"/>
      <c r="I452" s="5"/>
      <c r="J452" s="6"/>
    </row>
    <row r="453" spans="1:10" s="72" customFormat="1" ht="14.25">
      <c r="A453" s="4"/>
      <c r="B453" s="4"/>
      <c r="C453" s="5"/>
      <c r="D453" s="7"/>
      <c r="E453" s="8"/>
      <c r="F453" s="259"/>
      <c r="G453" s="3"/>
      <c r="H453" s="3"/>
      <c r="I453" s="5"/>
      <c r="J453" s="6"/>
    </row>
    <row r="454" spans="1:10" s="72" customFormat="1" ht="14.25">
      <c r="A454" s="4"/>
      <c r="B454" s="4"/>
      <c r="C454" s="5"/>
      <c r="D454" s="7"/>
      <c r="E454" s="8"/>
      <c r="F454" s="259"/>
      <c r="G454" s="3"/>
      <c r="H454" s="3"/>
      <c r="I454" s="5"/>
      <c r="J454" s="6"/>
    </row>
    <row r="455" spans="1:10" s="72" customFormat="1" ht="14.25">
      <c r="A455" s="4"/>
      <c r="B455" s="4"/>
      <c r="C455" s="5"/>
      <c r="D455" s="7"/>
      <c r="E455" s="8"/>
      <c r="F455" s="259"/>
      <c r="G455" s="3"/>
      <c r="H455" s="3"/>
      <c r="I455" s="5"/>
      <c r="J455" s="6"/>
    </row>
    <row r="456" spans="1:10" s="72" customFormat="1" ht="14.25">
      <c r="A456" s="4"/>
      <c r="B456" s="4"/>
      <c r="C456" s="5"/>
      <c r="D456" s="7"/>
      <c r="E456" s="8"/>
      <c r="F456" s="259"/>
      <c r="G456" s="3"/>
      <c r="H456" s="3"/>
      <c r="I456" s="5"/>
      <c r="J456" s="6"/>
    </row>
    <row r="457" spans="1:10" s="72" customFormat="1" ht="14.25">
      <c r="A457" s="4"/>
      <c r="B457" s="4"/>
      <c r="C457" s="5"/>
      <c r="D457" s="7"/>
      <c r="E457" s="8"/>
      <c r="F457" s="259"/>
      <c r="G457" s="3"/>
      <c r="H457" s="3"/>
      <c r="I457" s="5"/>
      <c r="J457" s="6"/>
    </row>
    <row r="458" spans="1:10" s="72" customFormat="1" ht="14.25">
      <c r="A458" s="4"/>
      <c r="B458" s="4"/>
      <c r="C458" s="5"/>
      <c r="D458" s="7"/>
      <c r="E458" s="8"/>
      <c r="F458" s="259"/>
      <c r="G458" s="3"/>
      <c r="H458" s="3"/>
      <c r="I458" s="5"/>
      <c r="J458" s="6"/>
    </row>
    <row r="459" spans="1:10" s="72" customFormat="1" ht="14.25">
      <c r="A459" s="4"/>
      <c r="B459" s="4"/>
      <c r="C459" s="5"/>
      <c r="D459" s="7"/>
      <c r="E459" s="8"/>
      <c r="F459" s="259"/>
      <c r="G459" s="3"/>
      <c r="H459" s="3"/>
      <c r="I459" s="5"/>
      <c r="J459" s="6"/>
    </row>
    <row r="460" spans="1:10" s="72" customFormat="1" ht="14.25">
      <c r="A460" s="4"/>
      <c r="B460" s="4"/>
      <c r="C460" s="5"/>
      <c r="D460" s="7"/>
      <c r="E460" s="8"/>
      <c r="F460" s="259"/>
      <c r="G460" s="3"/>
      <c r="H460" s="3"/>
      <c r="I460" s="5"/>
      <c r="J460" s="6"/>
    </row>
    <row r="461" spans="1:10" s="72" customFormat="1" ht="14.25">
      <c r="A461" s="4"/>
      <c r="B461" s="4"/>
      <c r="C461" s="5"/>
      <c r="D461" s="7"/>
      <c r="E461" s="8"/>
      <c r="F461" s="259"/>
      <c r="G461" s="3"/>
      <c r="H461" s="3"/>
      <c r="I461" s="5"/>
      <c r="J461" s="6"/>
    </row>
    <row r="462" spans="1:10" s="72" customFormat="1" ht="14.25">
      <c r="A462" s="4"/>
      <c r="B462" s="4"/>
      <c r="C462" s="5"/>
      <c r="D462" s="7"/>
      <c r="E462" s="8"/>
      <c r="F462" s="259"/>
      <c r="G462" s="3"/>
      <c r="H462" s="3"/>
      <c r="I462" s="5"/>
      <c r="J462" s="6"/>
    </row>
    <row r="463" spans="1:10" s="72" customFormat="1" ht="14.25">
      <c r="A463" s="4"/>
      <c r="B463" s="4"/>
      <c r="C463" s="5"/>
      <c r="D463" s="7"/>
      <c r="E463" s="8"/>
      <c r="F463" s="259"/>
      <c r="G463" s="3"/>
      <c r="H463" s="3"/>
      <c r="I463" s="5"/>
      <c r="J463" s="6"/>
    </row>
    <row r="464" spans="1:10" s="72" customFormat="1" ht="14.25">
      <c r="A464" s="4"/>
      <c r="B464" s="4"/>
      <c r="C464" s="5"/>
      <c r="D464" s="7"/>
      <c r="E464" s="8"/>
      <c r="F464" s="259"/>
      <c r="G464" s="3"/>
      <c r="H464" s="3"/>
      <c r="I464" s="5"/>
      <c r="J464" s="6"/>
    </row>
    <row r="465" spans="1:10" s="72" customFormat="1" ht="14.25">
      <c r="A465" s="4"/>
      <c r="B465" s="4"/>
      <c r="C465" s="5"/>
      <c r="D465" s="7"/>
      <c r="E465" s="8"/>
      <c r="F465" s="259"/>
      <c r="G465" s="3"/>
      <c r="H465" s="3"/>
      <c r="I465" s="5"/>
      <c r="J465" s="6"/>
    </row>
    <row r="466" spans="1:10" s="72" customFormat="1" ht="14.25">
      <c r="A466" s="4"/>
      <c r="B466" s="4"/>
      <c r="C466" s="5"/>
      <c r="D466" s="7"/>
      <c r="E466" s="8"/>
      <c r="F466" s="259"/>
      <c r="G466" s="3"/>
      <c r="H466" s="3"/>
      <c r="I466" s="5"/>
      <c r="J466" s="6"/>
    </row>
    <row r="467" spans="1:10" s="72" customFormat="1" ht="14.25">
      <c r="A467" s="4"/>
      <c r="B467" s="4"/>
      <c r="C467" s="5"/>
      <c r="D467" s="7"/>
      <c r="E467" s="8"/>
      <c r="F467" s="259"/>
      <c r="G467" s="3"/>
      <c r="H467" s="3"/>
      <c r="I467" s="5"/>
      <c r="J467" s="6"/>
    </row>
    <row r="468" spans="1:10" s="72" customFormat="1" ht="14.25">
      <c r="A468" s="4"/>
      <c r="B468" s="4"/>
      <c r="C468" s="5"/>
      <c r="D468" s="7"/>
      <c r="E468" s="8"/>
      <c r="F468" s="259"/>
      <c r="G468" s="3"/>
      <c r="H468" s="3"/>
      <c r="I468" s="5"/>
      <c r="J468" s="6"/>
    </row>
    <row r="469" spans="1:10" s="72" customFormat="1" ht="14.25">
      <c r="A469" s="4"/>
      <c r="B469" s="4"/>
      <c r="C469" s="5"/>
      <c r="D469" s="7"/>
      <c r="E469" s="8"/>
      <c r="F469" s="259"/>
      <c r="G469" s="3"/>
      <c r="H469" s="3"/>
      <c r="I469" s="5"/>
      <c r="J469" s="6"/>
    </row>
    <row r="470" spans="1:10" s="72" customFormat="1" ht="14.25">
      <c r="A470" s="4"/>
      <c r="B470" s="4"/>
      <c r="C470" s="5"/>
      <c r="D470" s="7"/>
      <c r="E470" s="8"/>
      <c r="F470" s="259"/>
      <c r="G470" s="3"/>
      <c r="H470" s="3"/>
      <c r="I470" s="5"/>
      <c r="J470" s="6"/>
    </row>
    <row r="471" spans="1:10" s="72" customFormat="1" ht="14.25">
      <c r="A471" s="4"/>
      <c r="B471" s="4"/>
      <c r="C471" s="5"/>
      <c r="D471" s="7"/>
      <c r="E471" s="8"/>
      <c r="F471" s="259"/>
      <c r="G471" s="3"/>
      <c r="H471" s="3"/>
      <c r="I471" s="5"/>
      <c r="J471" s="6"/>
    </row>
    <row r="472" spans="1:10" s="72" customFormat="1" ht="14.25">
      <c r="A472" s="4"/>
      <c r="B472" s="4"/>
      <c r="C472" s="5"/>
      <c r="D472" s="7"/>
      <c r="E472" s="8"/>
      <c r="F472" s="259"/>
      <c r="G472" s="3"/>
      <c r="H472" s="3"/>
      <c r="I472" s="5"/>
      <c r="J472" s="6"/>
    </row>
    <row r="473" spans="1:10" s="72" customFormat="1" ht="14.25">
      <c r="A473" s="4"/>
      <c r="B473" s="4"/>
      <c r="C473" s="5"/>
      <c r="D473" s="7"/>
      <c r="E473" s="8"/>
      <c r="F473" s="259"/>
      <c r="G473" s="3"/>
      <c r="H473" s="3"/>
      <c r="I473" s="5"/>
      <c r="J473" s="6"/>
    </row>
    <row r="474" spans="1:10" s="72" customFormat="1" ht="14.25">
      <c r="A474" s="4"/>
      <c r="B474" s="4"/>
      <c r="C474" s="5"/>
      <c r="D474" s="7"/>
      <c r="E474" s="8"/>
      <c r="F474" s="259"/>
      <c r="G474" s="3"/>
      <c r="H474" s="3"/>
      <c r="I474" s="5"/>
      <c r="J474" s="6"/>
    </row>
    <row r="475" spans="1:10" s="72" customFormat="1" ht="14.25">
      <c r="A475" s="4"/>
      <c r="B475" s="4"/>
      <c r="C475" s="5"/>
      <c r="D475" s="7"/>
      <c r="E475" s="8"/>
      <c r="F475" s="259"/>
      <c r="G475" s="3"/>
      <c r="H475" s="3"/>
      <c r="I475" s="5"/>
      <c r="J475" s="6"/>
    </row>
    <row r="476" spans="1:10" s="72" customFormat="1" ht="14.25">
      <c r="A476" s="4"/>
      <c r="B476" s="4"/>
      <c r="C476" s="5"/>
      <c r="D476" s="7"/>
      <c r="E476" s="8"/>
      <c r="F476" s="259"/>
      <c r="G476" s="3"/>
      <c r="H476" s="3"/>
      <c r="I476" s="5"/>
      <c r="J476" s="6"/>
    </row>
    <row r="477" spans="1:10" s="72" customFormat="1" ht="14.25">
      <c r="A477" s="4"/>
      <c r="B477" s="4"/>
      <c r="C477" s="5"/>
      <c r="D477" s="7"/>
      <c r="E477" s="8"/>
      <c r="F477" s="259"/>
      <c r="G477" s="3"/>
      <c r="H477" s="3"/>
      <c r="I477" s="5"/>
      <c r="J477" s="6"/>
    </row>
    <row r="478" spans="1:10" s="72" customFormat="1" ht="14.25">
      <c r="A478" s="4"/>
      <c r="B478" s="4"/>
      <c r="C478" s="5"/>
      <c r="D478" s="7"/>
      <c r="E478" s="8"/>
      <c r="F478" s="259"/>
      <c r="G478" s="3"/>
      <c r="H478" s="3"/>
      <c r="I478" s="5"/>
      <c r="J478" s="6"/>
    </row>
    <row r="479" spans="1:10" s="72" customFormat="1" ht="14.25">
      <c r="A479" s="4"/>
      <c r="B479" s="4"/>
      <c r="C479" s="5"/>
      <c r="D479" s="7"/>
      <c r="E479" s="8"/>
      <c r="F479" s="259"/>
      <c r="G479" s="3"/>
      <c r="H479" s="3"/>
      <c r="I479" s="5"/>
      <c r="J479" s="6"/>
    </row>
    <row r="480" spans="1:10" s="72" customFormat="1" ht="14.25">
      <c r="A480" s="4"/>
      <c r="B480" s="4"/>
      <c r="C480" s="5"/>
      <c r="D480" s="7"/>
      <c r="E480" s="8"/>
      <c r="F480" s="259"/>
      <c r="G480" s="3"/>
      <c r="H480" s="3"/>
      <c r="I480" s="5"/>
      <c r="J480" s="6"/>
    </row>
    <row r="481" spans="1:10" s="72" customFormat="1" ht="14.25">
      <c r="A481" s="4"/>
      <c r="B481" s="4"/>
      <c r="C481" s="5"/>
      <c r="D481" s="7"/>
      <c r="E481" s="8"/>
      <c r="F481" s="259"/>
      <c r="G481" s="3"/>
      <c r="H481" s="3"/>
      <c r="I481" s="5"/>
      <c r="J481" s="6"/>
    </row>
    <row r="482" spans="1:10" s="72" customFormat="1" ht="14.25">
      <c r="A482" s="4"/>
      <c r="B482" s="4"/>
      <c r="C482" s="5"/>
      <c r="D482" s="7"/>
      <c r="E482" s="8"/>
      <c r="F482" s="259"/>
      <c r="G482" s="3"/>
      <c r="H482" s="3"/>
      <c r="I482" s="5"/>
      <c r="J482" s="6"/>
    </row>
    <row r="483" spans="1:10" s="72" customFormat="1" ht="14.25">
      <c r="A483" s="4"/>
      <c r="B483" s="4"/>
      <c r="C483" s="5"/>
      <c r="D483" s="7"/>
      <c r="E483" s="8"/>
      <c r="F483" s="259"/>
      <c r="G483" s="3"/>
      <c r="H483" s="3"/>
      <c r="I483" s="5"/>
      <c r="J483" s="6"/>
    </row>
    <row r="484" spans="1:10" s="72" customFormat="1" ht="14.25">
      <c r="A484" s="4"/>
      <c r="B484" s="4"/>
      <c r="C484" s="5"/>
      <c r="D484" s="7"/>
      <c r="E484" s="8"/>
      <c r="F484" s="259"/>
      <c r="G484" s="3"/>
      <c r="H484" s="3"/>
      <c r="I484" s="5"/>
      <c r="J484" s="6"/>
    </row>
    <row r="485" spans="1:10" s="72" customFormat="1" ht="14.25">
      <c r="A485" s="4"/>
      <c r="B485" s="4"/>
      <c r="C485" s="5"/>
      <c r="D485" s="7"/>
      <c r="E485" s="8"/>
      <c r="F485" s="259"/>
      <c r="G485" s="3"/>
      <c r="H485" s="3"/>
      <c r="I485" s="5"/>
      <c r="J485" s="6"/>
    </row>
    <row r="486" spans="1:10" s="72" customFormat="1" ht="14.25">
      <c r="A486" s="4"/>
      <c r="B486" s="4"/>
      <c r="C486" s="5"/>
      <c r="D486" s="7"/>
      <c r="E486" s="8"/>
      <c r="F486" s="259"/>
      <c r="G486" s="3"/>
      <c r="H486" s="3"/>
      <c r="I486" s="5"/>
      <c r="J486" s="6"/>
    </row>
    <row r="487" spans="1:10" s="72" customFormat="1" ht="14.25">
      <c r="A487" s="4"/>
      <c r="B487" s="4"/>
      <c r="C487" s="5"/>
      <c r="D487" s="7"/>
      <c r="E487" s="8"/>
      <c r="F487" s="259"/>
      <c r="G487" s="3"/>
      <c r="H487" s="3"/>
      <c r="I487" s="5"/>
      <c r="J487" s="6"/>
    </row>
    <row r="488" spans="1:10" s="72" customFormat="1" ht="14.25">
      <c r="A488" s="4"/>
      <c r="B488" s="4"/>
      <c r="C488" s="5"/>
      <c r="D488" s="7"/>
      <c r="E488" s="8"/>
      <c r="F488" s="259"/>
      <c r="G488" s="3"/>
      <c r="H488" s="3"/>
      <c r="I488" s="5"/>
      <c r="J488" s="6"/>
    </row>
    <row r="489" spans="1:10" s="72" customFormat="1" ht="14.25">
      <c r="A489" s="4"/>
      <c r="B489" s="4"/>
      <c r="C489" s="5"/>
      <c r="D489" s="7"/>
      <c r="E489" s="8"/>
      <c r="F489" s="259"/>
      <c r="G489" s="3"/>
      <c r="H489" s="3"/>
      <c r="I489" s="5"/>
      <c r="J489" s="6"/>
    </row>
    <row r="490" spans="1:10" s="72" customFormat="1" ht="14.25">
      <c r="A490" s="4"/>
      <c r="B490" s="4"/>
      <c r="C490" s="5"/>
      <c r="D490" s="7"/>
      <c r="E490" s="8"/>
      <c r="F490" s="259"/>
      <c r="G490" s="3"/>
      <c r="H490" s="3"/>
      <c r="I490" s="5"/>
      <c r="J490" s="6"/>
    </row>
    <row r="491" spans="1:10" s="72" customFormat="1" ht="14.25">
      <c r="A491" s="4"/>
      <c r="B491" s="4"/>
      <c r="C491" s="5"/>
      <c r="D491" s="7"/>
      <c r="E491" s="8"/>
      <c r="F491" s="259"/>
      <c r="G491" s="3"/>
      <c r="H491" s="3"/>
      <c r="I491" s="5"/>
      <c r="J491" s="6"/>
    </row>
    <row r="492" spans="1:10" s="72" customFormat="1" ht="14.25">
      <c r="A492" s="4"/>
      <c r="B492" s="4"/>
      <c r="C492" s="5"/>
      <c r="D492" s="7"/>
      <c r="E492" s="8"/>
      <c r="F492" s="259"/>
      <c r="G492" s="3"/>
      <c r="H492" s="3"/>
      <c r="I492" s="5"/>
      <c r="J492" s="6"/>
    </row>
    <row r="493" spans="1:10" s="72" customFormat="1" ht="14.25">
      <c r="A493" s="4"/>
      <c r="B493" s="4"/>
      <c r="C493" s="5"/>
      <c r="D493" s="7"/>
      <c r="E493" s="8"/>
      <c r="F493" s="259"/>
      <c r="G493" s="3"/>
      <c r="H493" s="3"/>
      <c r="I493" s="5"/>
      <c r="J493" s="6"/>
    </row>
    <row r="494" spans="1:10" s="72" customFormat="1" ht="14.25">
      <c r="A494" s="4"/>
      <c r="B494" s="4"/>
      <c r="C494" s="5"/>
      <c r="D494" s="7"/>
      <c r="E494" s="8"/>
      <c r="F494" s="259"/>
      <c r="G494" s="3"/>
      <c r="H494" s="3"/>
      <c r="I494" s="5"/>
      <c r="J494" s="6"/>
    </row>
    <row r="495" spans="1:10" s="72" customFormat="1" ht="14.25">
      <c r="A495" s="4"/>
      <c r="B495" s="4"/>
      <c r="C495" s="5"/>
      <c r="D495" s="7"/>
      <c r="E495" s="8"/>
      <c r="F495" s="259"/>
      <c r="G495" s="3"/>
      <c r="H495" s="3"/>
      <c r="I495" s="5"/>
      <c r="J495" s="6"/>
    </row>
    <row r="496" spans="1:10" s="72" customFormat="1" ht="14.25">
      <c r="A496" s="4"/>
      <c r="B496" s="4"/>
      <c r="C496" s="5"/>
      <c r="D496" s="7"/>
      <c r="E496" s="8"/>
      <c r="F496" s="259"/>
      <c r="G496" s="3"/>
      <c r="H496" s="3"/>
      <c r="I496" s="5"/>
      <c r="J496" s="6"/>
    </row>
    <row r="497" spans="1:10" s="72" customFormat="1" ht="14.25">
      <c r="A497" s="4"/>
      <c r="B497" s="4"/>
      <c r="C497" s="5"/>
      <c r="D497" s="7"/>
      <c r="E497" s="8"/>
      <c r="F497" s="259"/>
      <c r="G497" s="3"/>
      <c r="H497" s="3"/>
      <c r="I497" s="5"/>
      <c r="J497" s="6"/>
    </row>
    <row r="498" spans="1:10" s="72" customFormat="1" ht="14.25">
      <c r="A498" s="4"/>
      <c r="B498" s="4"/>
      <c r="C498" s="5"/>
      <c r="D498" s="7"/>
      <c r="E498" s="8"/>
      <c r="F498" s="259"/>
      <c r="G498" s="3"/>
      <c r="H498" s="3"/>
      <c r="I498" s="5"/>
      <c r="J498" s="6"/>
    </row>
    <row r="499" spans="1:10" s="72" customFormat="1" ht="14.25">
      <c r="A499" s="4"/>
      <c r="B499" s="4"/>
      <c r="C499" s="5"/>
      <c r="D499" s="7"/>
      <c r="E499" s="8"/>
      <c r="F499" s="259"/>
      <c r="G499" s="3"/>
      <c r="H499" s="3"/>
      <c r="I499" s="5"/>
      <c r="J499" s="6"/>
    </row>
    <row r="500" spans="1:10" s="72" customFormat="1" ht="14.25">
      <c r="A500" s="4"/>
      <c r="B500" s="4"/>
      <c r="C500" s="5"/>
      <c r="D500" s="7"/>
      <c r="E500" s="8"/>
      <c r="F500" s="259"/>
      <c r="G500" s="3"/>
      <c r="H500" s="3"/>
      <c r="I500" s="5"/>
      <c r="J500" s="6"/>
    </row>
    <row r="501" spans="1:10" s="72" customFormat="1" ht="14.25">
      <c r="A501" s="4"/>
      <c r="B501" s="4"/>
      <c r="C501" s="5"/>
      <c r="D501" s="7"/>
      <c r="E501" s="8"/>
      <c r="F501" s="259"/>
      <c r="G501" s="3"/>
      <c r="H501" s="3"/>
      <c r="I501" s="5"/>
      <c r="J501" s="6"/>
    </row>
    <row r="502" spans="1:10" s="72" customFormat="1" ht="14.25">
      <c r="A502" s="4"/>
      <c r="B502" s="4"/>
      <c r="C502" s="5"/>
      <c r="D502" s="7"/>
      <c r="E502" s="8"/>
      <c r="F502" s="259"/>
      <c r="G502" s="3"/>
      <c r="H502" s="3"/>
      <c r="I502" s="5"/>
      <c r="J502" s="6"/>
    </row>
    <row r="503" spans="1:10" s="72" customFormat="1" ht="14.25">
      <c r="A503" s="4"/>
      <c r="B503" s="4"/>
      <c r="C503" s="5"/>
      <c r="D503" s="7"/>
      <c r="E503" s="8"/>
      <c r="F503" s="259"/>
      <c r="G503" s="3"/>
      <c r="H503" s="3"/>
      <c r="I503" s="5"/>
      <c r="J503" s="6"/>
    </row>
    <row r="504" spans="1:10" s="72" customFormat="1" ht="14.25">
      <c r="A504" s="4"/>
      <c r="B504" s="4"/>
      <c r="C504" s="5"/>
      <c r="D504" s="7"/>
      <c r="E504" s="8"/>
      <c r="F504" s="259"/>
      <c r="G504" s="3"/>
      <c r="H504" s="3"/>
      <c r="I504" s="5"/>
      <c r="J504" s="6"/>
    </row>
    <row r="505" spans="1:10" s="72" customFormat="1" ht="14.25">
      <c r="A505" s="4"/>
      <c r="B505" s="4"/>
      <c r="C505" s="5"/>
      <c r="D505" s="7"/>
      <c r="E505" s="8"/>
      <c r="F505" s="259"/>
      <c r="G505" s="3"/>
      <c r="H505" s="3"/>
      <c r="I505" s="5"/>
      <c r="J505" s="6"/>
    </row>
    <row r="506" spans="1:10" s="72" customFormat="1" ht="14.25">
      <c r="A506" s="4"/>
      <c r="B506" s="4"/>
      <c r="C506" s="5"/>
      <c r="D506" s="7"/>
      <c r="E506" s="8"/>
      <c r="F506" s="259"/>
      <c r="G506" s="3"/>
      <c r="H506" s="3"/>
      <c r="I506" s="5"/>
      <c r="J506" s="6"/>
    </row>
    <row r="507" spans="1:10" s="72" customFormat="1" ht="14.25">
      <c r="A507" s="4"/>
      <c r="B507" s="4"/>
      <c r="C507" s="5"/>
      <c r="D507" s="7"/>
      <c r="E507" s="8"/>
      <c r="F507" s="259"/>
      <c r="G507" s="3"/>
      <c r="H507" s="3"/>
      <c r="I507" s="5"/>
      <c r="J507" s="6"/>
    </row>
    <row r="508" spans="1:10" s="72" customFormat="1" ht="14.25">
      <c r="A508" s="4"/>
      <c r="B508" s="4"/>
      <c r="C508" s="5"/>
      <c r="D508" s="7"/>
      <c r="E508" s="8"/>
      <c r="F508" s="259"/>
      <c r="G508" s="3"/>
      <c r="H508" s="3"/>
      <c r="I508" s="5"/>
      <c r="J508" s="6"/>
    </row>
    <row r="509" spans="1:10" s="72" customFormat="1" ht="14.25">
      <c r="A509" s="4"/>
      <c r="B509" s="4"/>
      <c r="C509" s="5"/>
      <c r="D509" s="7"/>
      <c r="E509" s="8"/>
      <c r="F509" s="259"/>
      <c r="G509" s="3"/>
      <c r="H509" s="3"/>
      <c r="I509" s="5"/>
      <c r="J509" s="6"/>
    </row>
    <row r="510" spans="1:10" s="72" customFormat="1" ht="14.25">
      <c r="A510" s="4"/>
      <c r="B510" s="4"/>
      <c r="C510" s="5"/>
      <c r="D510" s="7"/>
      <c r="E510" s="8"/>
      <c r="F510" s="259"/>
      <c r="G510" s="3"/>
      <c r="H510" s="3"/>
      <c r="I510" s="5"/>
      <c r="J510" s="6"/>
    </row>
    <row r="511" spans="1:10" s="72" customFormat="1" ht="14.25">
      <c r="A511" s="4"/>
      <c r="B511" s="4"/>
      <c r="C511" s="5"/>
      <c r="D511" s="7"/>
      <c r="E511" s="8"/>
      <c r="F511" s="259"/>
      <c r="G511" s="3"/>
      <c r="H511" s="3"/>
      <c r="I511" s="5"/>
      <c r="J511" s="6"/>
    </row>
    <row r="512" spans="1:10" s="72" customFormat="1" ht="14.25">
      <c r="A512" s="4"/>
      <c r="B512" s="4"/>
      <c r="C512" s="5"/>
      <c r="D512" s="7"/>
      <c r="E512" s="8"/>
      <c r="F512" s="259"/>
      <c r="G512" s="3"/>
      <c r="H512" s="3"/>
      <c r="I512" s="5"/>
      <c r="J512" s="6"/>
    </row>
    <row r="513" spans="1:10" s="72" customFormat="1" ht="14.25">
      <c r="A513" s="4"/>
      <c r="B513" s="4"/>
      <c r="C513" s="5"/>
      <c r="D513" s="7"/>
      <c r="E513" s="8"/>
      <c r="F513" s="259"/>
      <c r="G513" s="3"/>
      <c r="H513" s="3"/>
      <c r="I513" s="5"/>
      <c r="J513" s="6"/>
    </row>
    <row r="514" spans="1:10" s="72" customFormat="1" ht="14.25">
      <c r="A514" s="4"/>
      <c r="B514" s="4"/>
      <c r="C514" s="5"/>
      <c r="D514" s="7"/>
      <c r="E514" s="8"/>
      <c r="F514" s="259"/>
      <c r="G514" s="3"/>
      <c r="H514" s="3"/>
      <c r="I514" s="5"/>
      <c r="J514" s="6"/>
    </row>
    <row r="515" spans="1:10" s="72" customFormat="1" ht="14.25">
      <c r="A515" s="4"/>
      <c r="B515" s="4"/>
      <c r="C515" s="5"/>
      <c r="D515" s="7"/>
      <c r="E515" s="8"/>
      <c r="F515" s="259"/>
      <c r="G515" s="3"/>
      <c r="H515" s="3"/>
      <c r="I515" s="5"/>
      <c r="J515" s="6"/>
    </row>
    <row r="516" spans="1:10" s="72" customFormat="1" ht="14.25">
      <c r="A516" s="4"/>
      <c r="B516" s="4"/>
      <c r="C516" s="5"/>
      <c r="D516" s="7"/>
      <c r="E516" s="8"/>
      <c r="F516" s="259"/>
      <c r="G516" s="3"/>
      <c r="H516" s="3"/>
      <c r="I516" s="5"/>
      <c r="J516" s="6"/>
    </row>
    <row r="517" spans="1:10" s="72" customFormat="1" ht="14.25">
      <c r="A517" s="4"/>
      <c r="B517" s="4"/>
      <c r="C517" s="5"/>
      <c r="D517" s="7"/>
      <c r="E517" s="8"/>
      <c r="F517" s="259"/>
      <c r="G517" s="3"/>
      <c r="H517" s="3"/>
      <c r="I517" s="5"/>
      <c r="J517" s="6"/>
    </row>
    <row r="518" spans="1:10" s="72" customFormat="1" ht="14.25">
      <c r="A518" s="4"/>
      <c r="B518" s="4"/>
      <c r="C518" s="5"/>
      <c r="D518" s="7"/>
      <c r="E518" s="8"/>
      <c r="F518" s="259"/>
      <c r="G518" s="3"/>
      <c r="H518" s="3"/>
      <c r="I518" s="5"/>
      <c r="J518" s="6"/>
    </row>
    <row r="519" spans="1:10" s="72" customFormat="1" ht="14.25">
      <c r="A519" s="4"/>
      <c r="B519" s="4"/>
      <c r="C519" s="5"/>
      <c r="D519" s="7"/>
      <c r="E519" s="8"/>
      <c r="F519" s="259"/>
      <c r="G519" s="3"/>
      <c r="H519" s="3"/>
      <c r="I519" s="5"/>
      <c r="J519" s="6"/>
    </row>
    <row r="520" spans="1:10" s="72" customFormat="1" ht="14.25">
      <c r="A520" s="4"/>
      <c r="B520" s="4"/>
      <c r="C520" s="5"/>
      <c r="D520" s="7"/>
      <c r="E520" s="8"/>
      <c r="F520" s="259"/>
      <c r="G520" s="3"/>
      <c r="H520" s="3"/>
      <c r="I520" s="5"/>
      <c r="J520" s="6"/>
    </row>
    <row r="521" spans="1:10" s="72" customFormat="1" ht="14.25">
      <c r="A521" s="4"/>
      <c r="B521" s="4"/>
      <c r="C521" s="5"/>
      <c r="D521" s="7"/>
      <c r="E521" s="8"/>
      <c r="F521" s="259"/>
      <c r="G521" s="3"/>
      <c r="H521" s="3"/>
      <c r="I521" s="5"/>
      <c r="J521" s="6"/>
    </row>
    <row r="522" spans="1:10" s="72" customFormat="1" ht="14.25">
      <c r="A522" s="4"/>
      <c r="B522" s="4"/>
      <c r="C522" s="5"/>
      <c r="D522" s="7"/>
      <c r="E522" s="8"/>
      <c r="F522" s="259"/>
      <c r="G522" s="3"/>
      <c r="H522" s="3"/>
      <c r="I522" s="5"/>
      <c r="J522" s="6"/>
    </row>
    <row r="523" spans="1:10" s="72" customFormat="1" ht="14.25">
      <c r="A523" s="4"/>
      <c r="B523" s="4"/>
      <c r="C523" s="5"/>
      <c r="D523" s="7"/>
      <c r="E523" s="8"/>
      <c r="F523" s="259"/>
      <c r="G523" s="3"/>
      <c r="H523" s="3"/>
      <c r="I523" s="5"/>
      <c r="J523" s="6"/>
    </row>
    <row r="524" spans="1:10" s="72" customFormat="1" ht="14.25">
      <c r="A524" s="4"/>
      <c r="B524" s="4"/>
      <c r="C524" s="5"/>
      <c r="D524" s="7"/>
      <c r="E524" s="8"/>
      <c r="F524" s="259"/>
      <c r="G524" s="3"/>
      <c r="H524" s="3"/>
      <c r="I524" s="5"/>
      <c r="J524" s="6"/>
    </row>
    <row r="525" spans="1:10" s="72" customFormat="1" ht="14.25">
      <c r="A525" s="4"/>
      <c r="B525" s="4"/>
      <c r="C525" s="5"/>
      <c r="D525" s="7"/>
      <c r="E525" s="8"/>
      <c r="F525" s="259"/>
      <c r="G525" s="3"/>
      <c r="H525" s="3"/>
      <c r="I525" s="5"/>
      <c r="J525" s="6"/>
    </row>
    <row r="526" spans="1:10" s="72" customFormat="1" ht="14.25">
      <c r="A526" s="4"/>
      <c r="B526" s="4"/>
      <c r="C526" s="5"/>
      <c r="D526" s="7"/>
      <c r="E526" s="8"/>
      <c r="F526" s="259"/>
      <c r="G526" s="3"/>
      <c r="H526" s="3"/>
      <c r="I526" s="5"/>
      <c r="J526" s="6"/>
    </row>
    <row r="527" spans="1:10" s="72" customFormat="1" ht="14.25">
      <c r="A527" s="4"/>
      <c r="B527" s="4"/>
      <c r="C527" s="5"/>
      <c r="D527" s="7"/>
      <c r="E527" s="8"/>
      <c r="F527" s="259"/>
      <c r="G527" s="3"/>
      <c r="H527" s="3"/>
      <c r="I527" s="5"/>
      <c r="J527" s="6"/>
    </row>
    <row r="528" spans="1:10" s="72" customFormat="1" ht="14.25">
      <c r="A528" s="4"/>
      <c r="B528" s="4"/>
      <c r="C528" s="5"/>
      <c r="D528" s="7"/>
      <c r="E528" s="8"/>
      <c r="F528" s="259"/>
      <c r="G528" s="3"/>
      <c r="H528" s="3"/>
      <c r="I528" s="5"/>
      <c r="J528" s="6"/>
    </row>
    <row r="529" spans="1:10" s="72" customFormat="1" ht="14.25">
      <c r="A529" s="4"/>
      <c r="B529" s="4"/>
      <c r="C529" s="5"/>
      <c r="D529" s="7"/>
      <c r="E529" s="8"/>
      <c r="F529" s="259"/>
      <c r="G529" s="3"/>
      <c r="H529" s="3"/>
      <c r="I529" s="5"/>
      <c r="J529" s="6"/>
    </row>
    <row r="530" spans="1:10" s="72" customFormat="1" ht="14.25">
      <c r="A530" s="4"/>
      <c r="B530" s="4"/>
      <c r="C530" s="5"/>
      <c r="D530" s="7"/>
      <c r="E530" s="8"/>
      <c r="F530" s="259"/>
      <c r="G530" s="3"/>
      <c r="H530" s="3"/>
      <c r="I530" s="5"/>
      <c r="J530" s="6"/>
    </row>
    <row r="531" spans="1:10" s="72" customFormat="1" ht="14.25">
      <c r="A531" s="4"/>
      <c r="B531" s="4"/>
      <c r="C531" s="5"/>
      <c r="D531" s="7"/>
      <c r="E531" s="8"/>
      <c r="F531" s="259"/>
      <c r="G531" s="3"/>
      <c r="H531" s="3"/>
      <c r="I531" s="5"/>
      <c r="J531" s="6"/>
    </row>
    <row r="532" spans="1:10" s="72" customFormat="1" ht="14.25">
      <c r="A532" s="4"/>
      <c r="B532" s="4"/>
      <c r="C532" s="5"/>
      <c r="D532" s="7"/>
      <c r="E532" s="8"/>
      <c r="F532" s="259"/>
      <c r="G532" s="3"/>
      <c r="H532" s="3"/>
      <c r="I532" s="5"/>
      <c r="J532" s="6"/>
    </row>
    <row r="533" spans="1:10" s="72" customFormat="1" ht="14.25">
      <c r="A533" s="4"/>
      <c r="B533" s="4"/>
      <c r="C533" s="5"/>
      <c r="D533" s="7"/>
      <c r="E533" s="8"/>
      <c r="F533" s="259"/>
      <c r="G533" s="3"/>
      <c r="H533" s="3"/>
      <c r="I533" s="5"/>
      <c r="J533" s="6"/>
    </row>
    <row r="534" spans="1:10" s="72" customFormat="1" ht="14.25">
      <c r="A534" s="4"/>
      <c r="B534" s="4"/>
      <c r="C534" s="5"/>
      <c r="D534" s="7"/>
      <c r="E534" s="8"/>
      <c r="F534" s="259"/>
      <c r="G534" s="3"/>
      <c r="H534" s="3"/>
      <c r="I534" s="5"/>
      <c r="J534" s="6"/>
    </row>
    <row r="535" spans="1:10" s="72" customFormat="1" ht="14.25">
      <c r="A535" s="4"/>
      <c r="B535" s="4"/>
      <c r="C535" s="5"/>
      <c r="D535" s="7"/>
      <c r="E535" s="8"/>
      <c r="F535" s="259"/>
      <c r="G535" s="3"/>
      <c r="H535" s="3"/>
      <c r="I535" s="5"/>
      <c r="J535" s="6"/>
    </row>
    <row r="536" spans="1:10" s="72" customFormat="1" ht="14.25">
      <c r="A536" s="4"/>
      <c r="B536" s="4"/>
      <c r="C536" s="5"/>
      <c r="D536" s="7"/>
      <c r="E536" s="8"/>
      <c r="F536" s="259"/>
      <c r="G536" s="3"/>
      <c r="H536" s="3"/>
      <c r="I536" s="5"/>
      <c r="J536" s="6"/>
    </row>
    <row r="537" spans="1:10" s="72" customFormat="1" ht="14.25">
      <c r="A537" s="4"/>
      <c r="B537" s="4"/>
      <c r="C537" s="5"/>
      <c r="D537" s="7"/>
      <c r="E537" s="8"/>
      <c r="F537" s="259"/>
      <c r="G537" s="3"/>
      <c r="H537" s="3"/>
      <c r="I537" s="5"/>
      <c r="J537" s="6"/>
    </row>
    <row r="538" spans="1:10" s="72" customFormat="1" ht="14.25">
      <c r="A538" s="4"/>
      <c r="B538" s="4"/>
      <c r="C538" s="5"/>
      <c r="D538" s="7"/>
      <c r="E538" s="8"/>
      <c r="F538" s="259"/>
      <c r="G538" s="3"/>
      <c r="H538" s="3"/>
      <c r="I538" s="5"/>
      <c r="J538" s="6"/>
    </row>
    <row r="539" spans="1:10" s="72" customFormat="1" ht="14.25">
      <c r="A539" s="4"/>
      <c r="B539" s="4"/>
      <c r="C539" s="5"/>
      <c r="D539" s="7"/>
      <c r="E539" s="8"/>
      <c r="F539" s="259"/>
      <c r="G539" s="3"/>
      <c r="H539" s="3"/>
      <c r="I539" s="5"/>
      <c r="J539" s="6"/>
    </row>
    <row r="540" spans="1:10" s="72" customFormat="1" ht="14.25">
      <c r="A540" s="4"/>
      <c r="B540" s="4"/>
      <c r="C540" s="5"/>
      <c r="D540" s="7"/>
      <c r="E540" s="8"/>
      <c r="F540" s="259"/>
      <c r="G540" s="3"/>
      <c r="H540" s="3"/>
      <c r="I540" s="5"/>
      <c r="J540" s="6"/>
    </row>
    <row r="541" spans="1:10" s="72" customFormat="1" ht="14.25">
      <c r="A541" s="4"/>
      <c r="B541" s="4"/>
      <c r="C541" s="5"/>
      <c r="D541" s="7"/>
      <c r="E541" s="8"/>
      <c r="F541" s="259"/>
      <c r="G541" s="3"/>
      <c r="H541" s="3"/>
      <c r="I541" s="5"/>
      <c r="J541" s="6"/>
    </row>
    <row r="542" spans="1:10" s="72" customFormat="1" ht="14.25">
      <c r="A542" s="4"/>
      <c r="B542" s="4"/>
      <c r="C542" s="5"/>
      <c r="D542" s="7"/>
      <c r="E542" s="8"/>
      <c r="F542" s="259"/>
      <c r="G542" s="3"/>
      <c r="H542" s="3"/>
      <c r="I542" s="5"/>
      <c r="J542" s="6"/>
    </row>
    <row r="543" spans="1:10" s="72" customFormat="1" ht="14.25">
      <c r="A543" s="4"/>
      <c r="B543" s="4"/>
      <c r="C543" s="5"/>
      <c r="D543" s="7"/>
      <c r="E543" s="8"/>
      <c r="F543" s="259"/>
      <c r="G543" s="3"/>
      <c r="H543" s="3"/>
      <c r="I543" s="5"/>
      <c r="J543" s="6"/>
    </row>
    <row r="544" spans="1:10" s="72" customFormat="1" ht="14.25">
      <c r="A544" s="4"/>
      <c r="B544" s="4"/>
      <c r="C544" s="5"/>
      <c r="D544" s="7"/>
      <c r="E544" s="8"/>
      <c r="F544" s="259"/>
      <c r="G544" s="3"/>
      <c r="H544" s="3"/>
      <c r="I544" s="5"/>
      <c r="J544" s="6"/>
    </row>
    <row r="545" spans="1:10" s="72" customFormat="1" ht="14.25">
      <c r="A545" s="4"/>
      <c r="B545" s="4"/>
      <c r="C545" s="5"/>
      <c r="D545" s="7"/>
      <c r="E545" s="8"/>
      <c r="F545" s="259"/>
      <c r="G545" s="3"/>
      <c r="H545" s="3"/>
      <c r="I545" s="5"/>
      <c r="J545" s="6"/>
    </row>
    <row r="546" spans="1:10" s="72" customFormat="1" ht="14.25">
      <c r="A546" s="4"/>
      <c r="B546" s="4"/>
      <c r="C546" s="5"/>
      <c r="D546" s="7"/>
      <c r="E546" s="8"/>
      <c r="F546" s="259"/>
      <c r="G546" s="3"/>
      <c r="H546" s="3"/>
      <c r="I546" s="5"/>
      <c r="J546" s="6"/>
    </row>
    <row r="547" spans="1:10" s="72" customFormat="1" ht="14.25">
      <c r="A547" s="4"/>
      <c r="B547" s="4"/>
      <c r="C547" s="5"/>
      <c r="D547" s="7"/>
      <c r="E547" s="8"/>
      <c r="F547" s="259"/>
      <c r="G547" s="3"/>
      <c r="H547" s="3"/>
      <c r="I547" s="5"/>
      <c r="J547" s="6"/>
    </row>
    <row r="548" spans="1:10" s="72" customFormat="1" ht="14.25">
      <c r="A548" s="4"/>
      <c r="B548" s="4"/>
      <c r="C548" s="5"/>
      <c r="D548" s="7"/>
      <c r="E548" s="8"/>
      <c r="F548" s="259"/>
      <c r="G548" s="3"/>
      <c r="H548" s="3"/>
      <c r="I548" s="5"/>
      <c r="J548" s="6"/>
    </row>
    <row r="549" spans="1:10" s="72" customFormat="1" ht="14.25">
      <c r="A549" s="4"/>
      <c r="B549" s="4"/>
      <c r="C549" s="5"/>
      <c r="D549" s="7"/>
      <c r="E549" s="8"/>
      <c r="F549" s="259"/>
      <c r="G549" s="3"/>
      <c r="H549" s="3"/>
      <c r="I549" s="5"/>
      <c r="J549" s="6"/>
    </row>
    <row r="550" spans="1:10" s="72" customFormat="1" ht="14.25">
      <c r="A550" s="4"/>
      <c r="B550" s="4"/>
      <c r="C550" s="5"/>
      <c r="D550" s="7"/>
      <c r="E550" s="8"/>
      <c r="F550" s="259"/>
      <c r="G550" s="3"/>
      <c r="H550" s="3"/>
      <c r="I550" s="5"/>
      <c r="J550" s="6"/>
    </row>
    <row r="551" spans="1:10" s="72" customFormat="1" ht="14.25">
      <c r="A551" s="4"/>
      <c r="B551" s="4"/>
      <c r="C551" s="5"/>
      <c r="D551" s="7"/>
      <c r="E551" s="8"/>
      <c r="F551" s="259"/>
      <c r="G551" s="3"/>
      <c r="H551" s="3"/>
      <c r="I551" s="5"/>
      <c r="J551" s="6"/>
    </row>
    <row r="552" spans="1:10" s="72" customFormat="1" ht="14.25">
      <c r="A552" s="4"/>
      <c r="B552" s="4"/>
      <c r="C552" s="5"/>
      <c r="D552" s="7"/>
      <c r="E552" s="8"/>
      <c r="F552" s="259"/>
      <c r="G552" s="3"/>
      <c r="H552" s="3"/>
      <c r="I552" s="5"/>
      <c r="J552" s="6"/>
    </row>
    <row r="553" spans="1:10" s="72" customFormat="1" ht="14.25">
      <c r="A553" s="4"/>
      <c r="B553" s="4"/>
      <c r="C553" s="5"/>
      <c r="D553" s="7"/>
      <c r="E553" s="8"/>
      <c r="F553" s="259"/>
      <c r="G553" s="3"/>
      <c r="H553" s="3"/>
      <c r="I553" s="5"/>
      <c r="J553" s="6"/>
    </row>
    <row r="554" spans="1:10" s="72" customFormat="1" ht="14.25">
      <c r="A554" s="4"/>
      <c r="B554" s="4"/>
      <c r="C554" s="5"/>
      <c r="D554" s="7"/>
      <c r="E554" s="8"/>
      <c r="F554" s="259"/>
      <c r="G554" s="3"/>
      <c r="H554" s="3"/>
      <c r="I554" s="5"/>
      <c r="J554" s="6"/>
    </row>
    <row r="555" spans="1:10" s="72" customFormat="1" ht="14.25">
      <c r="A555" s="4"/>
      <c r="B555" s="4"/>
      <c r="C555" s="5"/>
      <c r="D555" s="7"/>
      <c r="E555" s="8"/>
      <c r="F555" s="259"/>
      <c r="G555" s="3"/>
      <c r="H555" s="3"/>
      <c r="I555" s="5"/>
      <c r="J555" s="6"/>
    </row>
    <row r="556" spans="1:10" s="72" customFormat="1" ht="14.25">
      <c r="A556" s="4"/>
      <c r="B556" s="4"/>
      <c r="C556" s="5"/>
      <c r="D556" s="7"/>
      <c r="E556" s="8"/>
      <c r="F556" s="259"/>
      <c r="G556" s="3"/>
      <c r="H556" s="3"/>
      <c r="I556" s="5"/>
      <c r="J556" s="6"/>
    </row>
    <row r="557" spans="1:10" s="72" customFormat="1" ht="14.25">
      <c r="A557" s="4"/>
      <c r="B557" s="4"/>
      <c r="C557" s="5"/>
      <c r="D557" s="7"/>
      <c r="E557" s="8"/>
      <c r="F557" s="259"/>
      <c r="G557" s="3"/>
      <c r="H557" s="3"/>
      <c r="I557" s="5"/>
      <c r="J557" s="6"/>
    </row>
    <row r="558" spans="1:10" s="72" customFormat="1" ht="14.25">
      <c r="A558" s="4"/>
      <c r="B558" s="4"/>
      <c r="C558" s="5"/>
      <c r="D558" s="7"/>
      <c r="E558" s="8"/>
      <c r="F558" s="259"/>
      <c r="G558" s="3"/>
      <c r="H558" s="3"/>
      <c r="I558" s="5"/>
      <c r="J558" s="6"/>
    </row>
    <row r="559" spans="1:10" s="72" customFormat="1" ht="14.25">
      <c r="A559" s="4"/>
      <c r="B559" s="4"/>
      <c r="C559" s="5"/>
      <c r="D559" s="7"/>
      <c r="E559" s="8"/>
      <c r="F559" s="259"/>
      <c r="G559" s="3"/>
      <c r="H559" s="3"/>
      <c r="I559" s="5"/>
      <c r="J559" s="6"/>
    </row>
    <row r="560" spans="1:10" s="72" customFormat="1" ht="14.25">
      <c r="A560" s="4"/>
      <c r="B560" s="4"/>
      <c r="C560" s="5"/>
      <c r="D560" s="7"/>
      <c r="E560" s="8"/>
      <c r="F560" s="259"/>
      <c r="G560" s="3"/>
      <c r="H560" s="3"/>
      <c r="I560" s="5"/>
      <c r="J560" s="6"/>
    </row>
    <row r="561" spans="1:10" s="72" customFormat="1" ht="14.25">
      <c r="A561" s="4"/>
      <c r="B561" s="4"/>
      <c r="C561" s="5"/>
      <c r="D561" s="7"/>
      <c r="E561" s="8"/>
      <c r="F561" s="259"/>
      <c r="G561" s="3"/>
      <c r="H561" s="3"/>
      <c r="I561" s="5"/>
      <c r="J561" s="6"/>
    </row>
    <row r="562" spans="1:10" s="72" customFormat="1" ht="14.25">
      <c r="A562" s="4"/>
      <c r="B562" s="4"/>
      <c r="C562" s="5"/>
      <c r="D562" s="7"/>
      <c r="E562" s="8"/>
      <c r="F562" s="259"/>
      <c r="G562" s="3"/>
      <c r="H562" s="3"/>
      <c r="I562" s="5"/>
      <c r="J562" s="6"/>
    </row>
    <row r="563" spans="1:10" s="72" customFormat="1" ht="14.25">
      <c r="A563" s="4"/>
      <c r="B563" s="4"/>
      <c r="C563" s="5"/>
      <c r="D563" s="7"/>
      <c r="E563" s="8"/>
      <c r="F563" s="259"/>
      <c r="G563" s="3"/>
      <c r="H563" s="3"/>
      <c r="I563" s="5"/>
      <c r="J563" s="6"/>
    </row>
    <row r="564" spans="1:10" s="72" customFormat="1" ht="14.25">
      <c r="A564" s="4"/>
      <c r="B564" s="4"/>
      <c r="C564" s="5"/>
      <c r="D564" s="7"/>
      <c r="E564" s="8"/>
      <c r="F564" s="259"/>
      <c r="G564" s="3"/>
      <c r="H564" s="3"/>
      <c r="I564" s="5"/>
      <c r="J564" s="6"/>
    </row>
    <row r="565" spans="1:10" s="72" customFormat="1" ht="14.25">
      <c r="A565" s="4"/>
      <c r="B565" s="4"/>
      <c r="C565" s="5"/>
      <c r="D565" s="7"/>
      <c r="E565" s="8"/>
      <c r="F565" s="259"/>
      <c r="G565" s="3"/>
      <c r="H565" s="3"/>
      <c r="I565" s="5"/>
      <c r="J565" s="6"/>
    </row>
    <row r="566" spans="1:10" s="72" customFormat="1" ht="14.25">
      <c r="A566" s="4"/>
      <c r="B566" s="4"/>
      <c r="C566" s="5"/>
      <c r="D566" s="7"/>
      <c r="E566" s="8"/>
      <c r="F566" s="259"/>
      <c r="G566" s="3"/>
      <c r="H566" s="3"/>
      <c r="I566" s="5"/>
      <c r="J566" s="6"/>
    </row>
    <row r="567" spans="1:10" s="72" customFormat="1" ht="14.25">
      <c r="A567" s="4"/>
      <c r="B567" s="4"/>
      <c r="C567" s="5"/>
      <c r="D567" s="7"/>
      <c r="E567" s="8"/>
      <c r="F567" s="259"/>
      <c r="G567" s="3"/>
      <c r="H567" s="3"/>
      <c r="I567" s="5"/>
      <c r="J567" s="6"/>
    </row>
    <row r="568" spans="1:10" s="72" customFormat="1" ht="14.25">
      <c r="A568" s="4"/>
      <c r="B568" s="4"/>
      <c r="C568" s="5"/>
      <c r="D568" s="7"/>
      <c r="E568" s="8"/>
      <c r="F568" s="259"/>
      <c r="G568" s="3"/>
      <c r="H568" s="3"/>
      <c r="I568" s="5"/>
      <c r="J568" s="6"/>
    </row>
    <row r="569" spans="1:10" s="72" customFormat="1" ht="14.25">
      <c r="A569" s="4"/>
      <c r="B569" s="4"/>
      <c r="C569" s="5"/>
      <c r="D569" s="7"/>
      <c r="E569" s="8"/>
      <c r="F569" s="259"/>
      <c r="G569" s="3"/>
      <c r="H569" s="3"/>
      <c r="I569" s="5"/>
      <c r="J569" s="6"/>
    </row>
    <row r="570" spans="1:10" s="72" customFormat="1" ht="14.25">
      <c r="A570" s="4"/>
      <c r="B570" s="4"/>
      <c r="C570" s="5"/>
      <c r="D570" s="7"/>
      <c r="E570" s="8"/>
      <c r="F570" s="259"/>
      <c r="G570" s="3"/>
      <c r="H570" s="3"/>
      <c r="I570" s="5"/>
      <c r="J570" s="6"/>
    </row>
    <row r="571" spans="1:10" s="72" customFormat="1" ht="14.25">
      <c r="A571" s="4"/>
      <c r="B571" s="4"/>
      <c r="C571" s="5"/>
      <c r="D571" s="7"/>
      <c r="E571" s="8"/>
      <c r="F571" s="259"/>
      <c r="G571" s="3"/>
      <c r="H571" s="3"/>
      <c r="I571" s="5"/>
      <c r="J571" s="6"/>
    </row>
    <row r="572" spans="1:10" s="72" customFormat="1" ht="14.25">
      <c r="A572" s="4"/>
      <c r="B572" s="4"/>
      <c r="C572" s="5"/>
      <c r="D572" s="7"/>
      <c r="E572" s="8"/>
      <c r="F572" s="259"/>
      <c r="G572" s="3"/>
      <c r="H572" s="3"/>
      <c r="I572" s="5"/>
      <c r="J572" s="6"/>
    </row>
    <row r="573" spans="1:10" s="72" customFormat="1" ht="14.25">
      <c r="A573" s="4"/>
      <c r="B573" s="4"/>
      <c r="C573" s="5"/>
      <c r="D573" s="7"/>
      <c r="E573" s="8"/>
      <c r="F573" s="259"/>
      <c r="G573" s="3"/>
      <c r="H573" s="3"/>
      <c r="I573" s="5"/>
      <c r="J573" s="6"/>
    </row>
    <row r="574" spans="1:10" s="72" customFormat="1" ht="14.25">
      <c r="A574" s="4"/>
      <c r="B574" s="4"/>
      <c r="C574" s="5"/>
      <c r="D574" s="7"/>
      <c r="E574" s="8"/>
      <c r="F574" s="259"/>
      <c r="G574" s="3"/>
      <c r="H574" s="3"/>
      <c r="I574" s="5"/>
      <c r="J574" s="6"/>
    </row>
    <row r="575" spans="1:10" s="72" customFormat="1" ht="14.25">
      <c r="A575" s="4"/>
      <c r="B575" s="4"/>
      <c r="C575" s="5"/>
      <c r="D575" s="7"/>
      <c r="E575" s="8"/>
      <c r="F575" s="259"/>
      <c r="G575" s="3"/>
      <c r="H575" s="3"/>
      <c r="I575" s="5"/>
      <c r="J575" s="6"/>
    </row>
    <row r="576" spans="1:10" s="72" customFormat="1" ht="14.25">
      <c r="A576" s="4"/>
      <c r="B576" s="4"/>
      <c r="C576" s="5"/>
      <c r="D576" s="7"/>
      <c r="E576" s="8"/>
      <c r="F576" s="259"/>
      <c r="G576" s="3"/>
      <c r="H576" s="3"/>
      <c r="I576" s="5"/>
      <c r="J576" s="6"/>
    </row>
    <row r="577" spans="1:10" s="72" customFormat="1" ht="14.25">
      <c r="A577" s="4"/>
      <c r="B577" s="4"/>
      <c r="C577" s="5"/>
      <c r="D577" s="7"/>
      <c r="E577" s="8"/>
      <c r="F577" s="259"/>
      <c r="G577" s="3"/>
      <c r="H577" s="3"/>
      <c r="I577" s="5"/>
      <c r="J577" s="6"/>
    </row>
    <row r="578" spans="1:10" s="72" customFormat="1" ht="14.25">
      <c r="A578" s="4"/>
      <c r="B578" s="4"/>
      <c r="C578" s="5"/>
      <c r="D578" s="7"/>
      <c r="E578" s="8"/>
      <c r="F578" s="259"/>
      <c r="G578" s="3"/>
      <c r="H578" s="3"/>
      <c r="I578" s="5"/>
      <c r="J578" s="6"/>
    </row>
    <row r="579" spans="1:10" s="72" customFormat="1" ht="14.25">
      <c r="A579" s="4"/>
      <c r="B579" s="4"/>
      <c r="C579" s="5"/>
      <c r="D579" s="7"/>
      <c r="E579" s="8"/>
      <c r="F579" s="259"/>
      <c r="G579" s="3"/>
      <c r="H579" s="3"/>
      <c r="I579" s="5"/>
      <c r="J579" s="6"/>
    </row>
    <row r="580" spans="1:10" s="72" customFormat="1" ht="14.25">
      <c r="A580" s="4"/>
      <c r="B580" s="4"/>
      <c r="C580" s="5"/>
      <c r="D580" s="7"/>
      <c r="E580" s="8"/>
      <c r="F580" s="259"/>
      <c r="G580" s="3"/>
      <c r="H580" s="3"/>
      <c r="I580" s="5"/>
      <c r="J580" s="6"/>
    </row>
  </sheetData>
  <sheetProtection/>
  <mergeCells count="15">
    <mergeCell ref="A138:J138"/>
    <mergeCell ref="A140:J140"/>
    <mergeCell ref="A7:J7"/>
    <mergeCell ref="A8:J8"/>
    <mergeCell ref="B9:B10"/>
    <mergeCell ref="A9:A10"/>
    <mergeCell ref="C9:C10"/>
    <mergeCell ref="A3:H3"/>
    <mergeCell ref="A4:H4"/>
    <mergeCell ref="A5:H5"/>
    <mergeCell ref="C6:I6"/>
    <mergeCell ref="A1:J1"/>
    <mergeCell ref="D9:D10"/>
    <mergeCell ref="E9:E10"/>
    <mergeCell ref="F9:J9"/>
  </mergeCells>
  <conditionalFormatting sqref="A118 B42:B43 D93:D94 B121 B93:B94 D127 A127:B127 A123:B125 A20:A29 B45:B47 A45:A49 A53:A55 B81:B89 D81:D89 A133:A137 A31:A40 B36:B39 A81:A94">
    <cfRule type="expression" priority="340" dxfId="0" stopIfTrue="1">
      <formula>RIGHT(A20,3)="000"</formula>
    </cfRule>
  </conditionalFormatting>
  <conditionalFormatting sqref="C42:C43 C118 C94 C121 C123:C125 C127 C20:C24 C45:C47 C81:C89 C129:C130 C36:C40 C57:C79">
    <cfRule type="expression" priority="389" dxfId="0" stopIfTrue="1">
      <formula>RIGHT(A20,3)="000"</formula>
    </cfRule>
  </conditionalFormatting>
  <conditionalFormatting sqref="J121 J123:J125 J127 J45:J47 J81:J94 J31:J40">
    <cfRule type="cellIs" priority="391" dxfId="30" operator="equal" stopIfTrue="1">
      <formula>0</formula>
    </cfRule>
  </conditionalFormatting>
  <conditionalFormatting sqref="C42:C43 C121 C94 C123:C125 C127 C45:C47 C81:C89 C36:C40">
    <cfRule type="expression" priority="223" dxfId="0" stopIfTrue="1">
      <formula>RIGHT(#REF!,3)="000"</formula>
    </cfRule>
  </conditionalFormatting>
  <conditionalFormatting sqref="B13">
    <cfRule type="expression" priority="168" dxfId="0" stopIfTrue="1">
      <formula>RIGHT(B13,3)="000"</formula>
    </cfRule>
  </conditionalFormatting>
  <conditionalFormatting sqref="C13">
    <cfRule type="expression" priority="169" dxfId="0" stopIfTrue="1">
      <formula>RIGHT(A13,3)="000"</formula>
    </cfRule>
  </conditionalFormatting>
  <conditionalFormatting sqref="B48">
    <cfRule type="expression" priority="160" dxfId="0" stopIfTrue="1">
      <formula>RIGHT(B48,3)="000"</formula>
    </cfRule>
  </conditionalFormatting>
  <conditionalFormatting sqref="C48">
    <cfRule type="expression" priority="161" dxfId="0" stopIfTrue="1">
      <formula>RIGHT(A48,3)="000"</formula>
    </cfRule>
  </conditionalFormatting>
  <conditionalFormatting sqref="C48">
    <cfRule type="expression" priority="159" dxfId="0" stopIfTrue="1">
      <formula>RIGHT(#REF!,3)="000"</formula>
    </cfRule>
  </conditionalFormatting>
  <conditionalFormatting sqref="A16:B16 A17:A18">
    <cfRule type="expression" priority="138" dxfId="0" stopIfTrue="1">
      <formula>RIGHT(A16,3)="000"</formula>
    </cfRule>
  </conditionalFormatting>
  <conditionalFormatting sqref="J16">
    <cfRule type="cellIs" priority="140" dxfId="30" operator="equal" stopIfTrue="1">
      <formula>0</formula>
    </cfRule>
  </conditionalFormatting>
  <conditionalFormatting sqref="C18">
    <cfRule type="expression" priority="133" dxfId="0" stopIfTrue="1">
      <formula>RIGHT(#REF!,3)="000"</formula>
    </cfRule>
  </conditionalFormatting>
  <conditionalFormatting sqref="B17:B18">
    <cfRule type="expression" priority="134" dxfId="0" stopIfTrue="1">
      <formula>RIGHT(B17,3)="000"</formula>
    </cfRule>
  </conditionalFormatting>
  <conditionalFormatting sqref="C17">
    <cfRule type="expression" priority="135" dxfId="0" stopIfTrue="1">
      <formula>RIGHT(A17,3)="000"</formula>
    </cfRule>
  </conditionalFormatting>
  <conditionalFormatting sqref="J17:J18">
    <cfRule type="cellIs" priority="136" dxfId="30" operator="equal" stopIfTrue="1">
      <formula>0</formula>
    </cfRule>
  </conditionalFormatting>
  <conditionalFormatting sqref="B20:B24">
    <cfRule type="expression" priority="120" dxfId="0" stopIfTrue="1">
      <formula>RIGHT(B20,3)="000"</formula>
    </cfRule>
  </conditionalFormatting>
  <conditionalFormatting sqref="J20:J29">
    <cfRule type="cellIs" priority="122" dxfId="30" operator="equal" stopIfTrue="1">
      <formula>0</formula>
    </cfRule>
  </conditionalFormatting>
  <conditionalFormatting sqref="C20:C24">
    <cfRule type="expression" priority="119" dxfId="0" stopIfTrue="1">
      <formula>RIGHT(#REF!,3)="000"</formula>
    </cfRule>
  </conditionalFormatting>
  <conditionalFormatting sqref="C20">
    <cfRule type="expression" priority="118" dxfId="0" stopIfTrue="1">
      <formula>RIGHT(A20,3)="000"</formula>
    </cfRule>
  </conditionalFormatting>
  <conditionalFormatting sqref="A57:B79">
    <cfRule type="expression" priority="109" dxfId="0" stopIfTrue="1">
      <formula>RIGHT(A57,3)="000"</formula>
    </cfRule>
  </conditionalFormatting>
  <conditionalFormatting sqref="J57:J79">
    <cfRule type="cellIs" priority="111" dxfId="30" operator="equal" stopIfTrue="1">
      <formula>0</formula>
    </cfRule>
  </conditionalFormatting>
  <conditionalFormatting sqref="D57:D71">
    <cfRule type="expression" priority="107" dxfId="0" stopIfTrue="1">
      <formula>RIGHT(D57,3)="000"</formula>
    </cfRule>
  </conditionalFormatting>
  <conditionalFormatting sqref="C57:C79">
    <cfRule type="expression" priority="108" dxfId="0" stopIfTrue="1">
      <formula>RIGHT(#REF!,3)="000"</formula>
    </cfRule>
  </conditionalFormatting>
  <conditionalFormatting sqref="D92 B92">
    <cfRule type="expression" priority="103" dxfId="0" stopIfTrue="1">
      <formula>RIGHT(B92,3)="000"</formula>
    </cfRule>
  </conditionalFormatting>
  <conditionalFormatting sqref="C92">
    <cfRule type="expression" priority="104" dxfId="0" stopIfTrue="1">
      <formula>RIGHT(A92,3)="000"</formula>
    </cfRule>
  </conditionalFormatting>
  <conditionalFormatting sqref="C92">
    <cfRule type="expression" priority="102" dxfId="0" stopIfTrue="1">
      <formula>RIGHT(#REF!,3)="000"</formula>
    </cfRule>
  </conditionalFormatting>
  <conditionalFormatting sqref="A119:B119 B120 A120:A121">
    <cfRule type="expression" priority="98" dxfId="0" stopIfTrue="1">
      <formula>RIGHT(A119,3)="000"</formula>
    </cfRule>
  </conditionalFormatting>
  <conditionalFormatting sqref="C119:C120">
    <cfRule type="expression" priority="99" dxfId="0" stopIfTrue="1">
      <formula>RIGHT(A119,3)="000"</formula>
    </cfRule>
  </conditionalFormatting>
  <conditionalFormatting sqref="J119:J120">
    <cfRule type="cellIs" priority="100" dxfId="30" operator="equal" stopIfTrue="1">
      <formula>0</formula>
    </cfRule>
  </conditionalFormatting>
  <conditionalFormatting sqref="C119:C120">
    <cfRule type="expression" priority="97" dxfId="0" stopIfTrue="1">
      <formula>RIGHT(#REF!,3)="000"</formula>
    </cfRule>
  </conditionalFormatting>
  <conditionalFormatting sqref="A100:A108">
    <cfRule type="expression" priority="87" dxfId="0" stopIfTrue="1">
      <formula>RIGHT(A100,3)="000"</formula>
    </cfRule>
  </conditionalFormatting>
  <conditionalFormatting sqref="C100:C107">
    <cfRule type="expression" priority="88" dxfId="0" stopIfTrue="1">
      <formula>RIGHT(A100,3)="000"</formula>
    </cfRule>
  </conditionalFormatting>
  <conditionalFormatting sqref="J100:J108">
    <cfRule type="cellIs" priority="89" dxfId="30" operator="equal" stopIfTrue="1">
      <formula>0</formula>
    </cfRule>
  </conditionalFormatting>
  <conditionalFormatting sqref="C100:C107">
    <cfRule type="expression" priority="86" dxfId="0" stopIfTrue="1">
      <formula>RIGHT(#REF!,3)="000"</formula>
    </cfRule>
  </conditionalFormatting>
  <conditionalFormatting sqref="C108">
    <cfRule type="expression" priority="85" dxfId="0" stopIfTrue="1">
      <formula>RIGHT(A108,3)="000"</formula>
    </cfRule>
  </conditionalFormatting>
  <conditionalFormatting sqref="C108">
    <cfRule type="expression" priority="83" dxfId="0" stopIfTrue="1">
      <formula>RIGHT(#REF!,3)="000"</formula>
    </cfRule>
  </conditionalFormatting>
  <conditionalFormatting sqref="B100:B108">
    <cfRule type="expression" priority="82" dxfId="0" stopIfTrue="1">
      <formula>RIGHT(B100,3)="000"</formula>
    </cfRule>
  </conditionalFormatting>
  <conditionalFormatting sqref="C31 C33">
    <cfRule type="expression" priority="79" dxfId="0" stopIfTrue="1">
      <formula>RIGHT(A31,3)="000"</formula>
    </cfRule>
  </conditionalFormatting>
  <conditionalFormatting sqref="C31 C33">
    <cfRule type="expression" priority="77" dxfId="0" stopIfTrue="1">
      <formula>RIGHT(#REF!,3)="000"</formula>
    </cfRule>
  </conditionalFormatting>
  <conditionalFormatting sqref="B31:B33">
    <cfRule type="expression" priority="76" dxfId="0" stopIfTrue="1">
      <formula>RIGHT(B31,3)="000"</formula>
    </cfRule>
  </conditionalFormatting>
  <conditionalFormatting sqref="A51">
    <cfRule type="expression" priority="72" dxfId="0" stopIfTrue="1">
      <formula>RIGHT(A51,3)="000"</formula>
    </cfRule>
  </conditionalFormatting>
  <conditionalFormatting sqref="C51">
    <cfRule type="expression" priority="73" dxfId="0" stopIfTrue="1">
      <formula>RIGHT(A51,3)="000"</formula>
    </cfRule>
  </conditionalFormatting>
  <conditionalFormatting sqref="J51:J52">
    <cfRule type="cellIs" priority="74" dxfId="30" operator="equal" stopIfTrue="1">
      <formula>0</formula>
    </cfRule>
  </conditionalFormatting>
  <conditionalFormatting sqref="C51">
    <cfRule type="expression" priority="70" dxfId="0" stopIfTrue="1">
      <formula>RIGHT(#REF!,3)="000"</formula>
    </cfRule>
  </conditionalFormatting>
  <conditionalFormatting sqref="C51">
    <cfRule type="expression" priority="71" dxfId="0" stopIfTrue="1">
      <formula>RIGHT(#REF!,3)="000"</formula>
    </cfRule>
  </conditionalFormatting>
  <conditionalFormatting sqref="C51">
    <cfRule type="expression" priority="69" dxfId="0" stopIfTrue="1">
      <formula>RIGHT(#REF!,3)="000"</formula>
    </cfRule>
  </conditionalFormatting>
  <conditionalFormatting sqref="C51">
    <cfRule type="expression" priority="68" dxfId="0" stopIfTrue="1">
      <formula>RIGHT(#REF!,3)="000"</formula>
    </cfRule>
  </conditionalFormatting>
  <conditionalFormatting sqref="B51">
    <cfRule type="expression" priority="67" dxfId="0" stopIfTrue="1">
      <formula>RIGHT(B51,3)="000"</formula>
    </cfRule>
  </conditionalFormatting>
  <conditionalFormatting sqref="A126">
    <cfRule type="expression" priority="59" dxfId="0" stopIfTrue="1">
      <formula>RIGHT(A126,3)="000"</formula>
    </cfRule>
  </conditionalFormatting>
  <conditionalFormatting sqref="A122">
    <cfRule type="expression" priority="63" dxfId="0" stopIfTrue="1">
      <formula>RIGHT(A122,3)="000"</formula>
    </cfRule>
  </conditionalFormatting>
  <conditionalFormatting sqref="C122">
    <cfRule type="expression" priority="64" dxfId="0" stopIfTrue="1">
      <formula>RIGHT(A122,3)="000"</formula>
    </cfRule>
  </conditionalFormatting>
  <conditionalFormatting sqref="C126">
    <cfRule type="expression" priority="60" dxfId="0" stopIfTrue="1">
      <formula>RIGHT(A126,3)="000"</formula>
    </cfRule>
  </conditionalFormatting>
  <conditionalFormatting sqref="D132 A132:B132">
    <cfRule type="expression" priority="55" dxfId="0" stopIfTrue="1">
      <formula>RIGHT(A132,3)="000"</formula>
    </cfRule>
  </conditionalFormatting>
  <conditionalFormatting sqref="J132">
    <cfRule type="cellIs" priority="57" dxfId="30" operator="equal" stopIfTrue="1">
      <formula>0</formula>
    </cfRule>
  </conditionalFormatting>
  <conditionalFormatting sqref="D129:D130 A129:B130">
    <cfRule type="expression" priority="50" dxfId="0" stopIfTrue="1">
      <formula>RIGHT(A129,3)="000"</formula>
    </cfRule>
  </conditionalFormatting>
  <conditionalFormatting sqref="J129:J130">
    <cfRule type="cellIs" priority="52" dxfId="30" operator="equal" stopIfTrue="1">
      <formula>0</formula>
    </cfRule>
  </conditionalFormatting>
  <conditionalFormatting sqref="C129:C130">
    <cfRule type="expression" priority="49" dxfId="0" stopIfTrue="1">
      <formula>RIGHT(#REF!,3)="000"</formula>
    </cfRule>
  </conditionalFormatting>
  <conditionalFormatting sqref="A128:B128">
    <cfRule type="expression" priority="45" dxfId="0" stopIfTrue="1">
      <formula>RIGHT(A128,3)="000"</formula>
    </cfRule>
  </conditionalFormatting>
  <conditionalFormatting sqref="C128">
    <cfRule type="expression" priority="46" dxfId="0" stopIfTrue="1">
      <formula>RIGHT(A128,3)="000"</formula>
    </cfRule>
  </conditionalFormatting>
  <conditionalFormatting sqref="C134">
    <cfRule type="expression" priority="44" dxfId="0" stopIfTrue="1">
      <formula>RIGHT(A134,3)="000"</formula>
    </cfRule>
  </conditionalFormatting>
  <conditionalFormatting sqref="C134">
    <cfRule type="expression" priority="43" dxfId="0" stopIfTrue="1">
      <formula>RIGHT(#REF!,3)="000"</formula>
    </cfRule>
  </conditionalFormatting>
  <conditionalFormatting sqref="I12:I14 I16:I18 I20:I29 I42:I43 I45:I49 I51:I55 I57:I76 I96:I98 I100:I108 I119:I121 I123:I125 I127 I129:I130 I110:I117 I81:I94 I132:I136 I31:I37 I40">
    <cfRule type="cellIs" priority="36" dxfId="24" operator="equal" stopIfTrue="1">
      <formula>0</formula>
    </cfRule>
  </conditionalFormatting>
  <conditionalFormatting sqref="B26">
    <cfRule type="expression" priority="33" dxfId="0" stopIfTrue="1">
      <formula>RIGHT(B26,3)="000"</formula>
    </cfRule>
  </conditionalFormatting>
  <conditionalFormatting sqref="C26">
    <cfRule type="expression" priority="34" dxfId="0" stopIfTrue="1">
      <formula>RIGHT(A26,3)="000"</formula>
    </cfRule>
  </conditionalFormatting>
  <conditionalFormatting sqref="C26">
    <cfRule type="expression" priority="35" dxfId="0" stopIfTrue="1">
      <formula>RIGHT(#REF!,3)="000"</formula>
    </cfRule>
  </conditionalFormatting>
  <conditionalFormatting sqref="B29">
    <cfRule type="expression" priority="27" dxfId="0" stopIfTrue="1">
      <formula>RIGHT(B29,3)="000"</formula>
    </cfRule>
  </conditionalFormatting>
  <conditionalFormatting sqref="C27">
    <cfRule type="expression" priority="32" dxfId="0" stopIfTrue="1">
      <formula>RIGHT(A27,3)="000"</formula>
    </cfRule>
  </conditionalFormatting>
  <conditionalFormatting sqref="C27">
    <cfRule type="expression" priority="31" dxfId="0" stopIfTrue="1">
      <formula>RIGHT(#REF!,3)="000"</formula>
    </cfRule>
  </conditionalFormatting>
  <conditionalFormatting sqref="B27">
    <cfRule type="expression" priority="30" dxfId="0" stopIfTrue="1">
      <formula>RIGHT(B27,3)="000"</formula>
    </cfRule>
  </conditionalFormatting>
  <conditionalFormatting sqref="C29">
    <cfRule type="expression" priority="29" dxfId="0" stopIfTrue="1">
      <formula>RIGHT(A29,3)="000"</formula>
    </cfRule>
  </conditionalFormatting>
  <conditionalFormatting sqref="C29">
    <cfRule type="expression" priority="28" dxfId="0" stopIfTrue="1">
      <formula>RIGHT(#REF!,3)="000"</formula>
    </cfRule>
  </conditionalFormatting>
  <conditionalFormatting sqref="C28">
    <cfRule type="expression" priority="26" dxfId="0" stopIfTrue="1">
      <formula>RIGHT(A28,3)="000"</formula>
    </cfRule>
  </conditionalFormatting>
  <conditionalFormatting sqref="C28">
    <cfRule type="expression" priority="25" dxfId="0" stopIfTrue="1">
      <formula>RIGHT(#REF!,3)="000"</formula>
    </cfRule>
  </conditionalFormatting>
  <conditionalFormatting sqref="B28">
    <cfRule type="expression" priority="24" dxfId="0" stopIfTrue="1">
      <formula>RIGHT(B28,3)="000"</formula>
    </cfRule>
  </conditionalFormatting>
  <conditionalFormatting sqref="B25">
    <cfRule type="expression" priority="21" dxfId="0" stopIfTrue="1">
      <formula>RIGHT(B25,3)="000"</formula>
    </cfRule>
  </conditionalFormatting>
  <conditionalFormatting sqref="C25">
    <cfRule type="expression" priority="22" dxfId="0" stopIfTrue="1">
      <formula>RIGHT(A25,3)="000"</formula>
    </cfRule>
  </conditionalFormatting>
  <conditionalFormatting sqref="C25">
    <cfRule type="expression" priority="23" dxfId="0" stopIfTrue="1">
      <formula>RIGHT(#REF!,3)="000"</formula>
    </cfRule>
  </conditionalFormatting>
  <conditionalFormatting sqref="C34">
    <cfRule type="expression" priority="20" dxfId="0" stopIfTrue="1">
      <formula>RIGHT(A34,3)="000"</formula>
    </cfRule>
  </conditionalFormatting>
  <conditionalFormatting sqref="B34">
    <cfRule type="expression" priority="19" dxfId="0" stopIfTrue="1">
      <formula>RIGHT(B34,3)="000"</formula>
    </cfRule>
  </conditionalFormatting>
  <conditionalFormatting sqref="C34">
    <cfRule type="expression" priority="18" dxfId="0" stopIfTrue="1">
      <formula>RIGHT(#REF!,3)="000"</formula>
    </cfRule>
  </conditionalFormatting>
  <conditionalFormatting sqref="C35">
    <cfRule type="expression" priority="17" dxfId="0" stopIfTrue="1">
      <formula>RIGHT(A35,3)="000"</formula>
    </cfRule>
  </conditionalFormatting>
  <conditionalFormatting sqref="B35">
    <cfRule type="expression" priority="16" dxfId="0" stopIfTrue="1">
      <formula>RIGHT(B35,3)="000"</formula>
    </cfRule>
  </conditionalFormatting>
  <conditionalFormatting sqref="C35">
    <cfRule type="expression" priority="15" dxfId="0" stopIfTrue="1">
      <formula>RIGHT(#REF!,3)="000"</formula>
    </cfRule>
  </conditionalFormatting>
  <conditionalFormatting sqref="A52">
    <cfRule type="expression" priority="14" dxfId="0" stopIfTrue="1">
      <formula>RIGHT(A52,3)="000"</formula>
    </cfRule>
  </conditionalFormatting>
  <conditionalFormatting sqref="D96:D97">
    <cfRule type="expression" priority="13" dxfId="0" stopIfTrue="1">
      <formula>RIGHT(D96,3)="000"</formula>
    </cfRule>
  </conditionalFormatting>
  <conditionalFormatting sqref="J110:J117">
    <cfRule type="cellIs" priority="12" dxfId="30" operator="equal" stopIfTrue="1">
      <formula>0</formula>
    </cfRule>
  </conditionalFormatting>
  <conditionalFormatting sqref="D134">
    <cfRule type="expression" priority="11" dxfId="0" stopIfTrue="1">
      <formula>RIGHT(D134,3)="000"</formula>
    </cfRule>
  </conditionalFormatting>
  <conditionalFormatting sqref="C32">
    <cfRule type="expression" priority="10" dxfId="0" stopIfTrue="1">
      <formula>RIGHT(A32,3)="000"</formula>
    </cfRule>
  </conditionalFormatting>
  <conditionalFormatting sqref="C32">
    <cfRule type="expression" priority="9" dxfId="0" stopIfTrue="1">
      <formula>RIGHT(#REF!,3)="000"</formula>
    </cfRule>
  </conditionalFormatting>
  <conditionalFormatting sqref="I39">
    <cfRule type="cellIs" priority="8" dxfId="24" operator="equal" stopIfTrue="1">
      <formula>0</formula>
    </cfRule>
  </conditionalFormatting>
  <conditionalFormatting sqref="I38">
    <cfRule type="cellIs" priority="7" dxfId="24" operator="equal" stopIfTrue="1">
      <formula>0</formula>
    </cfRule>
  </conditionalFormatting>
  <conditionalFormatting sqref="I77:I79">
    <cfRule type="cellIs" priority="6" dxfId="24" operator="equal" stopIfTrue="1">
      <formula>0</formula>
    </cfRule>
  </conditionalFormatting>
  <conditionalFormatting sqref="C16">
    <cfRule type="expression" priority="5" dxfId="0" stopIfTrue="1">
      <formula>RIGHT(A16,3)="000"</formula>
    </cfRule>
  </conditionalFormatting>
  <conditionalFormatting sqref="C93">
    <cfRule type="expression" priority="4" dxfId="0" stopIfTrue="1">
      <formula>RIGHT(A93,3)="000"</formula>
    </cfRule>
  </conditionalFormatting>
  <conditionalFormatting sqref="C93">
    <cfRule type="expression" priority="3" dxfId="0" stopIfTrue="1">
      <formula>RIGHT(#REF!,3)="000"</formula>
    </cfRule>
  </conditionalFormatting>
  <conditionalFormatting sqref="C132">
    <cfRule type="expression" priority="2" dxfId="0" stopIfTrue="1">
      <formula>RIGHT(A132,3)="000"</formula>
    </cfRule>
  </conditionalFormatting>
  <conditionalFormatting sqref="C132">
    <cfRule type="expression" priority="1" dxfId="0" stopIfTrue="1">
      <formula>RIGHT(#REF!,3)="000"</formula>
    </cfRule>
  </conditionalFormatting>
  <printOptions horizontalCentered="1"/>
  <pageMargins left="0.11811023622047245" right="0.11811023622047245" top="0.3937007874015748" bottom="0.3937007874015748" header="0.31496062992125984" footer="0.31496062992125984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5"/>
  <sheetViews>
    <sheetView view="pageBreakPreview" zoomScale="85" zoomScaleNormal="70" zoomScaleSheetLayoutView="85" zoomScalePageLayoutView="0" workbookViewId="0" topLeftCell="A1">
      <selection activeCell="A18" sqref="A18:A41"/>
    </sheetView>
  </sheetViews>
  <sheetFormatPr defaultColWidth="9.140625" defaultRowHeight="12.75"/>
  <cols>
    <col min="1" max="1" width="4.7109375" style="0" customWidth="1"/>
    <col min="2" max="2" width="28.421875" style="0" customWidth="1"/>
    <col min="3" max="3" width="19.140625" style="0" customWidth="1"/>
    <col min="4" max="5" width="5.28125" style="0" customWidth="1"/>
    <col min="6" max="6" width="5.421875" style="0" customWidth="1"/>
    <col min="7" max="18" width="5.28125" style="0" customWidth="1"/>
    <col min="19" max="19" width="15.421875" style="0" bestFit="1" customWidth="1"/>
  </cols>
  <sheetData>
    <row r="1" spans="1:18" ht="15.75" customHeight="1">
      <c r="A1" s="342" t="s">
        <v>321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4"/>
    </row>
    <row r="2" spans="1:18" ht="15">
      <c r="A2" s="339" t="s">
        <v>209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1"/>
    </row>
    <row r="3" spans="1:18" ht="16.5">
      <c r="A3" s="200"/>
      <c r="B3" s="201"/>
      <c r="C3" s="201"/>
      <c r="D3" s="201"/>
      <c r="E3" s="201"/>
      <c r="F3" s="201"/>
      <c r="G3" s="201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3"/>
    </row>
    <row r="4" spans="1:18" ht="14.25">
      <c r="A4" s="315" t="s">
        <v>15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7"/>
    </row>
    <row r="5" spans="1:18" ht="12.75">
      <c r="A5" s="318" t="s">
        <v>3</v>
      </c>
      <c r="B5" s="318" t="s">
        <v>16</v>
      </c>
      <c r="C5" s="207" t="s">
        <v>17</v>
      </c>
      <c r="D5" s="321" t="s">
        <v>18</v>
      </c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3"/>
    </row>
    <row r="6" spans="1:18" ht="12.75">
      <c r="A6" s="319"/>
      <c r="B6" s="319"/>
      <c r="C6" s="9" t="s">
        <v>19</v>
      </c>
      <c r="D6" s="324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6"/>
    </row>
    <row r="7" spans="1:18" ht="12.75">
      <c r="A7" s="320"/>
      <c r="B7" s="320"/>
      <c r="C7" s="10" t="s">
        <v>20</v>
      </c>
      <c r="D7" s="185" t="s">
        <v>21</v>
      </c>
      <c r="E7" s="185" t="s">
        <v>22</v>
      </c>
      <c r="F7" s="186" t="s">
        <v>23</v>
      </c>
      <c r="G7" s="187" t="s">
        <v>21</v>
      </c>
      <c r="H7" s="188" t="s">
        <v>24</v>
      </c>
      <c r="I7" s="189" t="s">
        <v>23</v>
      </c>
      <c r="J7" s="187" t="s">
        <v>21</v>
      </c>
      <c r="K7" s="188" t="s">
        <v>25</v>
      </c>
      <c r="L7" s="189" t="s">
        <v>23</v>
      </c>
      <c r="M7" s="187" t="s">
        <v>21</v>
      </c>
      <c r="N7" s="188" t="s">
        <v>26</v>
      </c>
      <c r="O7" s="189" t="s">
        <v>23</v>
      </c>
      <c r="P7" s="187" t="s">
        <v>21</v>
      </c>
      <c r="Q7" s="188" t="s">
        <v>56</v>
      </c>
      <c r="R7" s="189" t="s">
        <v>23</v>
      </c>
    </row>
    <row r="8" spans="1:18" ht="16.5" customHeight="1">
      <c r="A8" s="290">
        <v>1</v>
      </c>
      <c r="B8" s="295" t="str">
        <f>Orçamento!C11</f>
        <v>SERVIÇOS PRELIMINARES</v>
      </c>
      <c r="C8" s="21">
        <f>Orçamento!J11</f>
        <v>18295.3665</v>
      </c>
      <c r="D8" s="292">
        <v>1</v>
      </c>
      <c r="E8" s="293"/>
      <c r="F8" s="293"/>
      <c r="G8" s="22"/>
      <c r="H8" s="11"/>
      <c r="I8" s="23"/>
      <c r="J8" s="22"/>
      <c r="K8" s="11"/>
      <c r="L8" s="23"/>
      <c r="M8" s="25"/>
      <c r="N8" s="25"/>
      <c r="O8" s="25"/>
      <c r="P8" s="22"/>
      <c r="Q8" s="11"/>
      <c r="R8" s="23"/>
    </row>
    <row r="9" spans="1:18" ht="16.5" customHeight="1">
      <c r="A9" s="291"/>
      <c r="B9" s="296"/>
      <c r="C9" s="12">
        <f>C8/C$42</f>
        <v>0.036966096969756716</v>
      </c>
      <c r="D9" s="327">
        <f>$C8*D8</f>
        <v>18295.3665</v>
      </c>
      <c r="E9" s="328"/>
      <c r="F9" s="329"/>
      <c r="G9" s="16"/>
      <c r="H9" s="192"/>
      <c r="I9" s="193"/>
      <c r="J9" s="16"/>
      <c r="K9" s="192"/>
      <c r="L9" s="193"/>
      <c r="M9" s="194"/>
      <c r="N9" s="194"/>
      <c r="O9" s="194"/>
      <c r="P9" s="16"/>
      <c r="Q9" s="192"/>
      <c r="R9" s="193"/>
    </row>
    <row r="10" spans="1:18" ht="16.5" customHeight="1">
      <c r="A10" s="290">
        <v>2</v>
      </c>
      <c r="B10" s="295" t="str">
        <f>Orçamento!C15</f>
        <v>MOVIMENTO DE TERRA</v>
      </c>
      <c r="C10" s="21">
        <f>Orçamento!J15</f>
        <v>14963.7775</v>
      </c>
      <c r="D10" s="292">
        <v>1</v>
      </c>
      <c r="E10" s="293"/>
      <c r="F10" s="294"/>
      <c r="G10" s="297"/>
      <c r="H10" s="298"/>
      <c r="I10" s="299"/>
      <c r="J10" s="297"/>
      <c r="K10" s="298"/>
      <c r="L10" s="299"/>
      <c r="M10" s="98"/>
      <c r="N10" s="98"/>
      <c r="O10" s="98"/>
      <c r="P10" s="297"/>
      <c r="Q10" s="298"/>
      <c r="R10" s="299"/>
    </row>
    <row r="11" spans="1:18" ht="16.5" customHeight="1">
      <c r="A11" s="291"/>
      <c r="B11" s="296"/>
      <c r="C11" s="12">
        <f>C10/C$42</f>
        <v>0.030234565134230233</v>
      </c>
      <c r="D11" s="13">
        <f>$C10*D10</f>
        <v>14963.7775</v>
      </c>
      <c r="E11" s="14"/>
      <c r="F11" s="15"/>
      <c r="G11" s="330"/>
      <c r="H11" s="331"/>
      <c r="I11" s="332"/>
      <c r="J11" s="176"/>
      <c r="K11" s="190"/>
      <c r="L11" s="195"/>
      <c r="M11" s="191"/>
      <c r="N11" s="191"/>
      <c r="O11" s="191"/>
      <c r="P11" s="176"/>
      <c r="Q11" s="177"/>
      <c r="R11" s="195"/>
    </row>
    <row r="12" spans="1:18" ht="16.5" customHeight="1">
      <c r="A12" s="290">
        <v>3</v>
      </c>
      <c r="B12" s="295" t="str">
        <f>Orçamento!C19</f>
        <v>FUNDAÇÃO</v>
      </c>
      <c r="C12" s="21">
        <f>Orçamento!J19</f>
        <v>26206.967624999994</v>
      </c>
      <c r="D12" s="292">
        <v>1</v>
      </c>
      <c r="E12" s="293"/>
      <c r="F12" s="293"/>
      <c r="G12" s="165"/>
      <c r="H12" s="166"/>
      <c r="I12" s="167"/>
      <c r="J12" s="170"/>
      <c r="K12" s="196"/>
      <c r="L12" s="197"/>
      <c r="M12" s="198"/>
      <c r="N12" s="198"/>
      <c r="O12" s="198"/>
      <c r="P12" s="204"/>
      <c r="Q12" s="205"/>
      <c r="R12" s="206"/>
    </row>
    <row r="13" spans="1:18" ht="16.5" customHeight="1">
      <c r="A13" s="291"/>
      <c r="B13" s="296"/>
      <c r="C13" s="12">
        <f>C12/C$42</f>
        <v>0.0529516206471745</v>
      </c>
      <c r="D13" s="13">
        <f>$C12*D12</f>
        <v>26206.967624999994</v>
      </c>
      <c r="E13" s="163"/>
      <c r="F13" s="164"/>
      <c r="G13" s="165"/>
      <c r="H13" s="166"/>
      <c r="I13" s="167"/>
      <c r="J13" s="170"/>
      <c r="K13" s="196"/>
      <c r="L13" s="197"/>
      <c r="M13" s="198"/>
      <c r="N13" s="198"/>
      <c r="O13" s="198"/>
      <c r="P13" s="170"/>
      <c r="Q13" s="199"/>
      <c r="R13" s="197"/>
    </row>
    <row r="14" spans="1:18" ht="16.5" customHeight="1">
      <c r="A14" s="290">
        <v>4</v>
      </c>
      <c r="B14" s="295" t="str">
        <f>Orçamento!C30</f>
        <v>ESTRUTURA</v>
      </c>
      <c r="C14" s="21">
        <f>Orçamento!J30</f>
        <v>28706.123250000008</v>
      </c>
      <c r="D14" s="292">
        <v>0.4</v>
      </c>
      <c r="E14" s="293"/>
      <c r="F14" s="294"/>
      <c r="G14" s="292">
        <v>0.6</v>
      </c>
      <c r="H14" s="293"/>
      <c r="I14" s="294"/>
      <c r="J14" s="162"/>
      <c r="K14" s="163"/>
      <c r="L14" s="168"/>
      <c r="M14" s="164"/>
      <c r="N14" s="164"/>
      <c r="O14" s="164"/>
      <c r="P14" s="162"/>
      <c r="Q14" s="169"/>
      <c r="R14" s="168"/>
    </row>
    <row r="15" spans="1:18" ht="16.5" customHeight="1">
      <c r="A15" s="291"/>
      <c r="B15" s="296"/>
      <c r="C15" s="12">
        <f>C14/C$42</f>
        <v>0.05800120679109042</v>
      </c>
      <c r="D15" s="13">
        <f>$C14*D14</f>
        <v>11482.449300000004</v>
      </c>
      <c r="E15" s="163"/>
      <c r="F15" s="164"/>
      <c r="G15" s="327">
        <f>$C14*G14</f>
        <v>17223.673950000004</v>
      </c>
      <c r="H15" s="328"/>
      <c r="I15" s="329"/>
      <c r="J15" s="162"/>
      <c r="K15" s="163"/>
      <c r="L15" s="168"/>
      <c r="M15" s="164"/>
      <c r="N15" s="164"/>
      <c r="O15" s="164"/>
      <c r="P15" s="13"/>
      <c r="Q15" s="67"/>
      <c r="R15" s="24"/>
    </row>
    <row r="16" spans="1:18" ht="16.5" customHeight="1">
      <c r="A16" s="290">
        <v>5</v>
      </c>
      <c r="B16" s="295" t="str">
        <f>Orçamento!C41</f>
        <v>ALVENARIA</v>
      </c>
      <c r="C16" s="21">
        <f>Orçamento!J41</f>
        <v>8912.27025</v>
      </c>
      <c r="D16" s="292">
        <v>0.3</v>
      </c>
      <c r="E16" s="293"/>
      <c r="F16" s="294"/>
      <c r="G16" s="292">
        <v>0.7</v>
      </c>
      <c r="H16" s="293"/>
      <c r="I16" s="294"/>
      <c r="J16" s="297"/>
      <c r="K16" s="298"/>
      <c r="L16" s="299"/>
      <c r="M16" s="98"/>
      <c r="N16" s="98"/>
      <c r="O16" s="98"/>
      <c r="P16" s="297"/>
      <c r="Q16" s="298"/>
      <c r="R16" s="299"/>
    </row>
    <row r="17" spans="1:18" ht="16.5" customHeight="1">
      <c r="A17" s="291"/>
      <c r="B17" s="296"/>
      <c r="C17" s="12">
        <f>C16/C$42</f>
        <v>0.018007392542924897</v>
      </c>
      <c r="D17" s="13">
        <f>$C16*D16</f>
        <v>2673.681075</v>
      </c>
      <c r="E17" s="14"/>
      <c r="F17" s="24"/>
      <c r="G17" s="13">
        <f>$C16*G16</f>
        <v>6238.589174999999</v>
      </c>
      <c r="H17" s="14"/>
      <c r="I17" s="24"/>
      <c r="J17" s="330"/>
      <c r="K17" s="331"/>
      <c r="L17" s="332"/>
      <c r="M17" s="97"/>
      <c r="N17" s="97"/>
      <c r="O17" s="97"/>
      <c r="P17" s="330"/>
      <c r="Q17" s="331"/>
      <c r="R17" s="332"/>
    </row>
    <row r="18" spans="1:18" ht="16.5" customHeight="1">
      <c r="A18" s="290">
        <v>6</v>
      </c>
      <c r="B18" s="295" t="str">
        <f>Orçamento!C44</f>
        <v>REVESTIMENTO</v>
      </c>
      <c r="C18" s="21">
        <f>Orçamento!J44</f>
        <v>12340.84575</v>
      </c>
      <c r="D18" s="22"/>
      <c r="E18" s="11"/>
      <c r="F18" s="23"/>
      <c r="G18" s="292">
        <v>0.3</v>
      </c>
      <c r="H18" s="293"/>
      <c r="I18" s="294"/>
      <c r="J18" s="292">
        <v>0.7</v>
      </c>
      <c r="K18" s="293"/>
      <c r="L18" s="294"/>
      <c r="M18" s="98"/>
      <c r="N18" s="98"/>
      <c r="O18" s="98"/>
      <c r="P18" s="297"/>
      <c r="Q18" s="298"/>
      <c r="R18" s="299"/>
    </row>
    <row r="19" spans="1:18" ht="18" customHeight="1">
      <c r="A19" s="291"/>
      <c r="B19" s="296"/>
      <c r="C19" s="12">
        <f>C18/C$42</f>
        <v>0.02493488723952647</v>
      </c>
      <c r="D19" s="20"/>
      <c r="E19" s="17"/>
      <c r="F19" s="19"/>
      <c r="G19" s="13">
        <f>$C18*G18</f>
        <v>3702.253725</v>
      </c>
      <c r="H19" s="14"/>
      <c r="I19" s="24"/>
      <c r="J19" s="330">
        <f>J18*C18</f>
        <v>8638.592025</v>
      </c>
      <c r="K19" s="331"/>
      <c r="L19" s="332"/>
      <c r="M19" s="104"/>
      <c r="N19" s="104"/>
      <c r="O19" s="104"/>
      <c r="P19" s="330"/>
      <c r="Q19" s="331"/>
      <c r="R19" s="332"/>
    </row>
    <row r="20" spans="1:18" ht="16.5" customHeight="1">
      <c r="A20" s="290">
        <v>7</v>
      </c>
      <c r="B20" s="295" t="str">
        <f>Orçamento!C50</f>
        <v>PAVIMENTAÇÃO</v>
      </c>
      <c r="C20" s="21">
        <f>Orçamento!J50</f>
        <v>61436.3405</v>
      </c>
      <c r="D20" s="22"/>
      <c r="E20" s="11"/>
      <c r="F20" s="23"/>
      <c r="G20" s="292">
        <v>0.5</v>
      </c>
      <c r="H20" s="293"/>
      <c r="I20" s="294"/>
      <c r="J20" s="292">
        <v>0.5</v>
      </c>
      <c r="K20" s="293"/>
      <c r="L20" s="294"/>
      <c r="M20" s="297"/>
      <c r="N20" s="298"/>
      <c r="O20" s="299"/>
      <c r="P20" s="30"/>
      <c r="Q20" s="30"/>
      <c r="R20" s="208"/>
    </row>
    <row r="21" spans="1:18" ht="16.5" customHeight="1">
      <c r="A21" s="291"/>
      <c r="B21" s="296"/>
      <c r="C21" s="74">
        <f>C20/C$42</f>
        <v>0.12413316346463964</v>
      </c>
      <c r="D21" s="20"/>
      <c r="E21" s="17"/>
      <c r="F21" s="19"/>
      <c r="G21" s="327">
        <f>$C20*G20</f>
        <v>30718.17025</v>
      </c>
      <c r="H21" s="328"/>
      <c r="I21" s="329"/>
      <c r="J21" s="327">
        <f>$C20*J20</f>
        <v>30718.17025</v>
      </c>
      <c r="K21" s="328"/>
      <c r="L21" s="329"/>
      <c r="M21" s="66"/>
      <c r="N21" s="67"/>
      <c r="O21" s="68"/>
      <c r="P21" s="30"/>
      <c r="Q21" s="30"/>
      <c r="R21" s="208"/>
    </row>
    <row r="22" spans="1:18" ht="16.5" customHeight="1">
      <c r="A22" s="290">
        <v>8</v>
      </c>
      <c r="B22" s="295" t="str">
        <f>Orçamento!C56</f>
        <v>INSTALAÇÕES ELÉTRICAS</v>
      </c>
      <c r="C22" s="21">
        <f>Orçamento!J56</f>
        <v>11934.25</v>
      </c>
      <c r="D22" s="171"/>
      <c r="E22" s="172"/>
      <c r="F22" s="173"/>
      <c r="G22" s="171"/>
      <c r="H22" s="172"/>
      <c r="I22" s="173"/>
      <c r="J22" s="171"/>
      <c r="K22" s="172"/>
      <c r="L22" s="173"/>
      <c r="M22" s="292">
        <v>0.6</v>
      </c>
      <c r="N22" s="293"/>
      <c r="O22" s="294"/>
      <c r="P22" s="292">
        <v>0.4</v>
      </c>
      <c r="Q22" s="293"/>
      <c r="R22" s="294"/>
    </row>
    <row r="23" spans="1:18" ht="16.5" customHeight="1">
      <c r="A23" s="291"/>
      <c r="B23" s="296"/>
      <c r="C23" s="74">
        <f>C22/C$42</f>
        <v>0.02411335366041009</v>
      </c>
      <c r="D23" s="171"/>
      <c r="E23" s="172"/>
      <c r="F23" s="173"/>
      <c r="G23" s="171"/>
      <c r="H23" s="172"/>
      <c r="I23" s="173"/>
      <c r="J23" s="171"/>
      <c r="K23" s="172"/>
      <c r="L23" s="173"/>
      <c r="M23" s="327">
        <f>$C22*M22</f>
        <v>7160.55</v>
      </c>
      <c r="N23" s="328"/>
      <c r="O23" s="329"/>
      <c r="P23" s="327">
        <f>$C22*P22</f>
        <v>4773.7</v>
      </c>
      <c r="Q23" s="328"/>
      <c r="R23" s="329"/>
    </row>
    <row r="24" spans="1:18" ht="16.5" customHeight="1">
      <c r="A24" s="290">
        <v>9</v>
      </c>
      <c r="B24" s="295" t="str">
        <f>Orçamento!C80</f>
        <v>INSTALAÇÕES HIDROSSANITÁRIAS</v>
      </c>
      <c r="C24" s="21">
        <f>Orçamento!J80</f>
        <v>12290.75</v>
      </c>
      <c r="D24" s="171"/>
      <c r="E24" s="172"/>
      <c r="F24" s="173"/>
      <c r="G24" s="171"/>
      <c r="H24" s="172"/>
      <c r="I24" s="173"/>
      <c r="J24" s="171"/>
      <c r="K24" s="172"/>
      <c r="L24" s="173"/>
      <c r="M24" s="292">
        <v>0.6</v>
      </c>
      <c r="N24" s="293"/>
      <c r="O24" s="294"/>
      <c r="P24" s="292">
        <v>0.4</v>
      </c>
      <c r="Q24" s="293"/>
      <c r="R24" s="294"/>
    </row>
    <row r="25" spans="1:18" ht="16.5" customHeight="1">
      <c r="A25" s="291"/>
      <c r="B25" s="296"/>
      <c r="C25" s="74">
        <f>C24/C$42</f>
        <v>0.02483366793067728</v>
      </c>
      <c r="D25" s="171"/>
      <c r="E25" s="172"/>
      <c r="F25" s="173"/>
      <c r="G25" s="171"/>
      <c r="H25" s="172"/>
      <c r="I25" s="173"/>
      <c r="J25" s="171"/>
      <c r="K25" s="172"/>
      <c r="L25" s="173"/>
      <c r="M25" s="327">
        <f>$C24*M24</f>
        <v>7374.45</v>
      </c>
      <c r="N25" s="328"/>
      <c r="O25" s="329"/>
      <c r="P25" s="327">
        <f>$C24*P24</f>
        <v>4916.3</v>
      </c>
      <c r="Q25" s="328"/>
      <c r="R25" s="329"/>
    </row>
    <row r="26" spans="1:18" ht="16.5" customHeight="1">
      <c r="A26" s="290">
        <v>10</v>
      </c>
      <c r="B26" s="295" t="str">
        <f>Orçamento!C95</f>
        <v>ESQUADRIAS</v>
      </c>
      <c r="C26" s="21">
        <f>Orçamento!J95</f>
        <v>2422.1375000000003</v>
      </c>
      <c r="D26" s="171"/>
      <c r="E26" s="172"/>
      <c r="F26" s="173"/>
      <c r="G26" s="171"/>
      <c r="H26" s="172"/>
      <c r="I26" s="173"/>
      <c r="J26" s="171"/>
      <c r="K26" s="172"/>
      <c r="L26" s="173"/>
      <c r="M26" s="292">
        <v>0.4</v>
      </c>
      <c r="N26" s="293"/>
      <c r="O26" s="294"/>
      <c r="P26" s="292">
        <v>0.6</v>
      </c>
      <c r="Q26" s="293"/>
      <c r="R26" s="294"/>
    </row>
    <row r="27" spans="1:18" ht="16.5" customHeight="1">
      <c r="A27" s="291"/>
      <c r="B27" s="296"/>
      <c r="C27" s="74">
        <f>C26/C$42</f>
        <v>0.004893969721737147</v>
      </c>
      <c r="D27" s="171"/>
      <c r="E27" s="172"/>
      <c r="F27" s="173"/>
      <c r="G27" s="171"/>
      <c r="H27" s="172"/>
      <c r="I27" s="173"/>
      <c r="J27" s="171"/>
      <c r="K27" s="172"/>
      <c r="L27" s="173"/>
      <c r="M27" s="327">
        <f>$C26*M26</f>
        <v>968.8550000000001</v>
      </c>
      <c r="N27" s="328"/>
      <c r="O27" s="329"/>
      <c r="P27" s="327">
        <f>$C26*P26</f>
        <v>1453.2825</v>
      </c>
      <c r="Q27" s="328"/>
      <c r="R27" s="329"/>
    </row>
    <row r="28" spans="1:18" ht="16.5" customHeight="1">
      <c r="A28" s="290">
        <v>11</v>
      </c>
      <c r="B28" s="295" t="str">
        <f>Orçamento!C99</f>
        <v>PINTURA</v>
      </c>
      <c r="C28" s="21">
        <f>Orçamento!J99</f>
        <v>15360.732375</v>
      </c>
      <c r="D28" s="22"/>
      <c r="E28" s="11"/>
      <c r="F28" s="23"/>
      <c r="G28" s="22"/>
      <c r="H28" s="11"/>
      <c r="I28" s="25"/>
      <c r="J28" s="22"/>
      <c r="K28" s="11"/>
      <c r="L28" s="25"/>
      <c r="M28" s="22"/>
      <c r="N28" s="11"/>
      <c r="O28" s="25"/>
      <c r="P28" s="292">
        <v>1</v>
      </c>
      <c r="Q28" s="293"/>
      <c r="R28" s="294"/>
    </row>
    <row r="29" spans="1:18" ht="16.5" customHeight="1">
      <c r="A29" s="291"/>
      <c r="B29" s="296"/>
      <c r="C29" s="74">
        <f>C28/C$42</f>
        <v>0.03103661916260226</v>
      </c>
      <c r="D29" s="20"/>
      <c r="E29" s="17"/>
      <c r="F29" s="19"/>
      <c r="G29" s="20"/>
      <c r="H29" s="17"/>
      <c r="I29" s="18"/>
      <c r="J29" s="20"/>
      <c r="K29" s="17"/>
      <c r="L29" s="18"/>
      <c r="M29" s="20"/>
      <c r="N29" s="17"/>
      <c r="O29" s="18"/>
      <c r="P29" s="13">
        <f>$C28*P28</f>
        <v>15360.732375</v>
      </c>
      <c r="Q29" s="14"/>
      <c r="R29" s="24"/>
    </row>
    <row r="30" spans="1:18" ht="16.5" customHeight="1">
      <c r="A30" s="290">
        <v>12</v>
      </c>
      <c r="B30" s="295" t="str">
        <f>Orçamento!C109</f>
        <v>LOUÇAS E METAIS</v>
      </c>
      <c r="C30" s="21">
        <f>Orçamento!J109</f>
        <v>41726.7625</v>
      </c>
      <c r="D30" s="22"/>
      <c r="E30" s="11"/>
      <c r="F30" s="23"/>
      <c r="G30" s="22"/>
      <c r="H30" s="11"/>
      <c r="I30" s="25"/>
      <c r="J30" s="297"/>
      <c r="K30" s="298"/>
      <c r="L30" s="299"/>
      <c r="M30" s="292">
        <v>0.5</v>
      </c>
      <c r="N30" s="293"/>
      <c r="O30" s="294"/>
      <c r="P30" s="292">
        <v>0.5</v>
      </c>
      <c r="Q30" s="293"/>
      <c r="R30" s="294"/>
    </row>
    <row r="31" spans="1:18" ht="16.5" customHeight="1">
      <c r="A31" s="291"/>
      <c r="B31" s="296"/>
      <c r="C31" s="74">
        <f>C30/C$42</f>
        <v>0.08430962827713827</v>
      </c>
      <c r="D31" s="20"/>
      <c r="E31" s="17"/>
      <c r="F31" s="19"/>
      <c r="G31" s="20"/>
      <c r="H31" s="17"/>
      <c r="I31" s="18"/>
      <c r="J31" s="66"/>
      <c r="K31" s="67"/>
      <c r="L31" s="68"/>
      <c r="M31" s="327">
        <f>$C30*M30</f>
        <v>20863.38125</v>
      </c>
      <c r="N31" s="328"/>
      <c r="O31" s="329"/>
      <c r="P31" s="327">
        <f>$C30*P30</f>
        <v>20863.38125</v>
      </c>
      <c r="Q31" s="328"/>
      <c r="R31" s="329"/>
    </row>
    <row r="32" spans="1:18" ht="16.5" customHeight="1">
      <c r="A32" s="290">
        <v>13</v>
      </c>
      <c r="B32" s="295" t="str">
        <f>Orçamento!C118</f>
        <v>COBERTURA</v>
      </c>
      <c r="C32" s="21">
        <f>Orçamento!J118</f>
        <v>1734.851625</v>
      </c>
      <c r="D32" s="22"/>
      <c r="E32" s="11"/>
      <c r="F32" s="23"/>
      <c r="G32" s="22"/>
      <c r="H32" s="11"/>
      <c r="I32" s="25"/>
      <c r="J32" s="292">
        <v>0.5</v>
      </c>
      <c r="K32" s="293"/>
      <c r="L32" s="294"/>
      <c r="M32" s="292">
        <v>0.5</v>
      </c>
      <c r="N32" s="293"/>
      <c r="O32" s="294"/>
      <c r="P32" s="297"/>
      <c r="Q32" s="298"/>
      <c r="R32" s="299"/>
    </row>
    <row r="33" spans="1:18" ht="16.5" customHeight="1">
      <c r="A33" s="291"/>
      <c r="B33" s="296"/>
      <c r="C33" s="74">
        <f>C32/C$42</f>
        <v>0.0035052970050034266</v>
      </c>
      <c r="D33" s="20"/>
      <c r="E33" s="17"/>
      <c r="F33" s="19"/>
      <c r="G33" s="20"/>
      <c r="H33" s="17"/>
      <c r="I33" s="18"/>
      <c r="J33" s="13">
        <f>$C32*J32</f>
        <v>867.4258125</v>
      </c>
      <c r="K33" s="14"/>
      <c r="L33" s="24"/>
      <c r="M33" s="13">
        <f>$C32*M32</f>
        <v>867.4258125</v>
      </c>
      <c r="N33" s="14"/>
      <c r="O33" s="24"/>
      <c r="P33" s="174"/>
      <c r="Q33" s="14"/>
      <c r="R33" s="24"/>
    </row>
    <row r="34" spans="1:18" ht="16.5" customHeight="1">
      <c r="A34" s="290">
        <v>14</v>
      </c>
      <c r="B34" s="295" t="str">
        <f>Orçamento!C122</f>
        <v>IMPERMEABILIZAÇÃO</v>
      </c>
      <c r="C34" s="21">
        <f>Orçamento!J122</f>
        <v>1934.6902499999999</v>
      </c>
      <c r="D34" s="22"/>
      <c r="E34" s="11"/>
      <c r="F34" s="23"/>
      <c r="G34" s="22"/>
      <c r="H34" s="11"/>
      <c r="I34" s="25"/>
      <c r="J34" s="297"/>
      <c r="K34" s="298"/>
      <c r="L34" s="299"/>
      <c r="M34" s="292">
        <v>1</v>
      </c>
      <c r="N34" s="293"/>
      <c r="O34" s="294"/>
      <c r="P34" s="297"/>
      <c r="Q34" s="298"/>
      <c r="R34" s="299"/>
    </row>
    <row r="35" spans="1:18" ht="16.5" customHeight="1">
      <c r="A35" s="291"/>
      <c r="B35" s="296"/>
      <c r="C35" s="74">
        <f>C34/C$42</f>
        <v>0.003909074321519761</v>
      </c>
      <c r="D35" s="20"/>
      <c r="E35" s="17"/>
      <c r="F35" s="19"/>
      <c r="G35" s="20"/>
      <c r="H35" s="17"/>
      <c r="I35" s="18"/>
      <c r="J35" s="66"/>
      <c r="K35" s="67"/>
      <c r="L35" s="68"/>
      <c r="M35" s="330">
        <f>$C34*M34</f>
        <v>1934.6902499999999</v>
      </c>
      <c r="N35" s="331"/>
      <c r="O35" s="332"/>
      <c r="P35" s="330"/>
      <c r="Q35" s="331"/>
      <c r="R35" s="332"/>
    </row>
    <row r="36" spans="1:18" ht="16.5" customHeight="1">
      <c r="A36" s="290">
        <v>15</v>
      </c>
      <c r="B36" s="295" t="str">
        <f>Orçamento!C126</f>
        <v>FERRAGENS</v>
      </c>
      <c r="C36" s="21">
        <f>Orçamento!J126</f>
        <v>221.17499999999998</v>
      </c>
      <c r="D36" s="22"/>
      <c r="E36" s="11"/>
      <c r="F36" s="23"/>
      <c r="G36" s="22"/>
      <c r="H36" s="11"/>
      <c r="I36" s="25"/>
      <c r="J36" s="297"/>
      <c r="K36" s="298"/>
      <c r="L36" s="299"/>
      <c r="M36" s="292">
        <v>0.4</v>
      </c>
      <c r="N36" s="293"/>
      <c r="O36" s="294"/>
      <c r="P36" s="292">
        <v>0.6</v>
      </c>
      <c r="Q36" s="293"/>
      <c r="R36" s="294"/>
    </row>
    <row r="37" spans="1:18" ht="16.5" customHeight="1">
      <c r="A37" s="291"/>
      <c r="B37" s="296"/>
      <c r="C37" s="74">
        <f>C36/C$42</f>
        <v>0.000446887822514293</v>
      </c>
      <c r="D37" s="20"/>
      <c r="E37" s="17"/>
      <c r="F37" s="19"/>
      <c r="G37" s="20"/>
      <c r="H37" s="17"/>
      <c r="I37" s="18"/>
      <c r="J37" s="66"/>
      <c r="K37" s="67"/>
      <c r="L37" s="68"/>
      <c r="M37" s="327">
        <f>$C36*M36</f>
        <v>88.47</v>
      </c>
      <c r="N37" s="328"/>
      <c r="O37" s="329"/>
      <c r="P37" s="327">
        <f>$C36*P36</f>
        <v>132.70499999999998</v>
      </c>
      <c r="Q37" s="328"/>
      <c r="R37" s="329"/>
    </row>
    <row r="38" spans="1:18" ht="16.5" customHeight="1">
      <c r="A38" s="290">
        <v>16</v>
      </c>
      <c r="B38" s="295" t="str">
        <f>Orçamento!C128</f>
        <v>QUIOSQUES PARA FEIRA</v>
      </c>
      <c r="C38" s="21">
        <f>Orçamento!J128</f>
        <v>217204.985</v>
      </c>
      <c r="D38" s="22"/>
      <c r="E38" s="11"/>
      <c r="F38" s="23"/>
      <c r="G38" s="22"/>
      <c r="H38" s="11"/>
      <c r="I38" s="25"/>
      <c r="J38" s="292">
        <v>0.5</v>
      </c>
      <c r="K38" s="293"/>
      <c r="L38" s="294"/>
      <c r="M38" s="292">
        <v>0.5</v>
      </c>
      <c r="N38" s="293"/>
      <c r="O38" s="294"/>
      <c r="P38" s="297"/>
      <c r="Q38" s="298"/>
      <c r="R38" s="299"/>
    </row>
    <row r="39" spans="1:18" ht="16.5" customHeight="1">
      <c r="A39" s="291"/>
      <c r="B39" s="296"/>
      <c r="C39" s="74">
        <f>C38/C$42</f>
        <v>0.4388663401645741</v>
      </c>
      <c r="D39" s="20"/>
      <c r="E39" s="17"/>
      <c r="F39" s="19"/>
      <c r="G39" s="20"/>
      <c r="H39" s="17"/>
      <c r="I39" s="18"/>
      <c r="J39" s="13">
        <f>$C38*J38</f>
        <v>108602.4925</v>
      </c>
      <c r="K39" s="14"/>
      <c r="L39" s="24"/>
      <c r="M39" s="13">
        <f>$C38*M38</f>
        <v>108602.4925</v>
      </c>
      <c r="N39" s="14"/>
      <c r="O39" s="24"/>
      <c r="P39" s="330"/>
      <c r="Q39" s="331"/>
      <c r="R39" s="332"/>
    </row>
    <row r="40" spans="1:18" ht="16.5" customHeight="1">
      <c r="A40" s="290">
        <v>17</v>
      </c>
      <c r="B40" s="295" t="str">
        <f>Orçamento!C131</f>
        <v>SERVIÇOS COMPLEMENTARES</v>
      </c>
      <c r="C40" s="21">
        <f>Orçamento!J131</f>
        <v>19230.836125</v>
      </c>
      <c r="D40" s="22"/>
      <c r="E40" s="11"/>
      <c r="F40" s="23"/>
      <c r="G40" s="297"/>
      <c r="H40" s="298"/>
      <c r="I40" s="299"/>
      <c r="J40" s="297"/>
      <c r="K40" s="298"/>
      <c r="L40" s="299"/>
      <c r="M40" s="98"/>
      <c r="N40" s="98"/>
      <c r="O40" s="98"/>
      <c r="P40" s="292">
        <v>1</v>
      </c>
      <c r="Q40" s="293"/>
      <c r="R40" s="294"/>
    </row>
    <row r="41" spans="1:18" ht="16.5" customHeight="1">
      <c r="A41" s="291"/>
      <c r="B41" s="296"/>
      <c r="C41" s="74">
        <f>C40/C$42</f>
        <v>0.03885622914448041</v>
      </c>
      <c r="D41" s="20"/>
      <c r="E41" s="17"/>
      <c r="F41" s="19"/>
      <c r="G41" s="330"/>
      <c r="H41" s="331"/>
      <c r="I41" s="332"/>
      <c r="J41" s="330"/>
      <c r="K41" s="331"/>
      <c r="L41" s="332"/>
      <c r="M41" s="97"/>
      <c r="N41" s="97"/>
      <c r="O41" s="97"/>
      <c r="P41" s="330">
        <f>$C40*P40</f>
        <v>19230.836125</v>
      </c>
      <c r="Q41" s="331"/>
      <c r="R41" s="332"/>
    </row>
    <row r="42" spans="1:18" ht="16.5">
      <c r="A42" s="184"/>
      <c r="B42" s="178" t="s">
        <v>27</v>
      </c>
      <c r="C42" s="179">
        <f>SUM(,C8,C10,C12,C14,C16,C18,C20,C22,C24,C26,C28,C30,C32,C34,C36,C38,C40)</f>
        <v>494922.86175000004</v>
      </c>
      <c r="D42" s="180" t="s">
        <v>42</v>
      </c>
      <c r="E42" s="181"/>
      <c r="F42" s="181"/>
      <c r="G42" s="182"/>
      <c r="H42" s="182"/>
      <c r="I42" s="183"/>
      <c r="J42" s="182"/>
      <c r="K42" s="182"/>
      <c r="L42" s="182"/>
      <c r="M42" s="182"/>
      <c r="N42" s="182"/>
      <c r="O42" s="182"/>
      <c r="P42" s="182"/>
      <c r="Q42" s="182"/>
      <c r="R42" s="183"/>
    </row>
    <row r="43" spans="1:18" ht="12.75">
      <c r="A43" s="301" t="s">
        <v>28</v>
      </c>
      <c r="B43" s="302"/>
      <c r="C43" s="26" t="s">
        <v>29</v>
      </c>
      <c r="D43" s="303">
        <f>SUM(D9,D11,D13,D15,D17)</f>
        <v>73622.242</v>
      </c>
      <c r="E43" s="304"/>
      <c r="F43" s="305"/>
      <c r="G43" s="303">
        <f>SUM(G15,G17,G19,G21)</f>
        <v>57882.6871</v>
      </c>
      <c r="H43" s="304"/>
      <c r="I43" s="305"/>
      <c r="J43" s="303">
        <f>SUM(J19,J21,J33,J39)</f>
        <v>148826.68058749998</v>
      </c>
      <c r="K43" s="304"/>
      <c r="L43" s="305"/>
      <c r="M43" s="303">
        <f>SUM(M23,M25,M27,M31,M33,M35,M37,M39)</f>
        <v>147860.3148125</v>
      </c>
      <c r="N43" s="304"/>
      <c r="O43" s="305"/>
      <c r="P43" s="303">
        <f>SUM(P23,P25,P27,P29,P31,P37,P41)</f>
        <v>66730.93725</v>
      </c>
      <c r="Q43" s="304"/>
      <c r="R43" s="305"/>
    </row>
    <row r="44" spans="1:19" ht="13.5">
      <c r="A44" s="209"/>
      <c r="B44" s="27"/>
      <c r="C44" s="28" t="s">
        <v>30</v>
      </c>
      <c r="D44" s="336">
        <f>D43</f>
        <v>73622.242</v>
      </c>
      <c r="E44" s="337"/>
      <c r="F44" s="338"/>
      <c r="G44" s="336">
        <f>G43+D44</f>
        <v>131504.9291</v>
      </c>
      <c r="H44" s="337"/>
      <c r="I44" s="338"/>
      <c r="J44" s="336">
        <f>J43+G44</f>
        <v>280331.6096875</v>
      </c>
      <c r="K44" s="337"/>
      <c r="L44" s="338"/>
      <c r="M44" s="345">
        <f>M43+J44</f>
        <v>428191.92449999996</v>
      </c>
      <c r="N44" s="346"/>
      <c r="O44" s="347"/>
      <c r="P44" s="336">
        <f>P43+M44</f>
        <v>494922.86175</v>
      </c>
      <c r="Q44" s="337"/>
      <c r="R44" s="338"/>
      <c r="S44" s="65"/>
    </row>
    <row r="45" spans="1:19" ht="12.75">
      <c r="A45" s="333" t="s">
        <v>31</v>
      </c>
      <c r="B45" s="334"/>
      <c r="C45" s="29" t="s">
        <v>32</v>
      </c>
      <c r="D45" s="306">
        <f>D43/C42</f>
        <v>0.1487549832304751</v>
      </c>
      <c r="E45" s="307"/>
      <c r="F45" s="308"/>
      <c r="G45" s="306">
        <f>G43/C42</f>
        <v>0.11695294675887943</v>
      </c>
      <c r="H45" s="307"/>
      <c r="I45" s="308"/>
      <c r="J45" s="306">
        <f>J43/$C$42</f>
        <v>0.3007068213847771</v>
      </c>
      <c r="K45" s="307"/>
      <c r="L45" s="308"/>
      <c r="M45" s="306">
        <f>M43/$C$42</f>
        <v>0.2987542630172307</v>
      </c>
      <c r="N45" s="307"/>
      <c r="O45" s="308"/>
      <c r="P45" s="306">
        <f>P43/$C$42</f>
        <v>0.13483098560863763</v>
      </c>
      <c r="Q45" s="307"/>
      <c r="R45" s="308"/>
      <c r="S45" s="65"/>
    </row>
    <row r="46" spans="1:19" ht="12.75">
      <c r="A46" s="310" t="s">
        <v>33</v>
      </c>
      <c r="B46" s="311"/>
      <c r="C46" s="28" t="s">
        <v>34</v>
      </c>
      <c r="D46" s="312">
        <f>D44/C42</f>
        <v>0.1487549832304751</v>
      </c>
      <c r="E46" s="313"/>
      <c r="F46" s="314"/>
      <c r="G46" s="312">
        <f>+G44/$C$42</f>
        <v>0.26570792998935455</v>
      </c>
      <c r="H46" s="313"/>
      <c r="I46" s="314"/>
      <c r="J46" s="312">
        <f>+J44/$C$42</f>
        <v>0.5664147513741317</v>
      </c>
      <c r="K46" s="313"/>
      <c r="L46" s="314"/>
      <c r="M46" s="312">
        <f>+M44/$C$42</f>
        <v>0.8651690143913622</v>
      </c>
      <c r="N46" s="313"/>
      <c r="O46" s="314"/>
      <c r="P46" s="312">
        <f>+P44/$C$42</f>
        <v>0.9999999999999999</v>
      </c>
      <c r="Q46" s="313"/>
      <c r="R46" s="314"/>
      <c r="S46" s="65"/>
    </row>
    <row r="48" ht="12.75">
      <c r="S48" s="65"/>
    </row>
    <row r="49" spans="1:18" ht="12.75">
      <c r="A49" s="30"/>
      <c r="B49" s="30"/>
      <c r="C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18" ht="12.75">
      <c r="A50" s="31"/>
      <c r="B50" s="335" t="s">
        <v>35</v>
      </c>
      <c r="C50" s="335"/>
      <c r="D50" s="335"/>
      <c r="G50" s="32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1:18" ht="12.75">
      <c r="A51" s="31"/>
      <c r="B51" s="309" t="s">
        <v>36</v>
      </c>
      <c r="C51" s="309"/>
      <c r="D51" s="309"/>
      <c r="G51" s="32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1:7" ht="14.25">
      <c r="A53" s="43" t="s">
        <v>0</v>
      </c>
      <c r="B53" s="35"/>
      <c r="C53" s="37"/>
      <c r="D53" s="40"/>
      <c r="E53" s="41"/>
      <c r="F53" s="42"/>
      <c r="G53" s="39"/>
    </row>
    <row r="54" spans="1:7" ht="14.25">
      <c r="A54" s="43"/>
      <c r="B54" s="35"/>
      <c r="C54" s="37"/>
      <c r="D54" s="44"/>
      <c r="E54" s="38"/>
      <c r="F54" s="35"/>
      <c r="G54" s="39"/>
    </row>
    <row r="55" spans="1:7" ht="43.5" customHeight="1">
      <c r="A55" s="300" t="s">
        <v>41</v>
      </c>
      <c r="B55" s="300"/>
      <c r="C55" s="300"/>
      <c r="D55" s="300"/>
      <c r="E55" s="300"/>
      <c r="F55" s="300"/>
      <c r="G55" s="300"/>
    </row>
  </sheetData>
  <sheetProtection/>
  <mergeCells count="134">
    <mergeCell ref="A24:A25"/>
    <mergeCell ref="A26:A27"/>
    <mergeCell ref="B38:B39"/>
    <mergeCell ref="A38:A39"/>
    <mergeCell ref="J38:L38"/>
    <mergeCell ref="M38:O38"/>
    <mergeCell ref="B34:B35"/>
    <mergeCell ref="A34:A35"/>
    <mergeCell ref="J34:L34"/>
    <mergeCell ref="M34:O34"/>
    <mergeCell ref="P38:R38"/>
    <mergeCell ref="P39:R39"/>
    <mergeCell ref="B36:B37"/>
    <mergeCell ref="A36:A37"/>
    <mergeCell ref="J36:L36"/>
    <mergeCell ref="M36:O36"/>
    <mergeCell ref="P36:R36"/>
    <mergeCell ref="M37:O37"/>
    <mergeCell ref="P37:R37"/>
    <mergeCell ref="P34:R34"/>
    <mergeCell ref="M35:O35"/>
    <mergeCell ref="P35:R35"/>
    <mergeCell ref="P24:R24"/>
    <mergeCell ref="M25:O25"/>
    <mergeCell ref="P25:R25"/>
    <mergeCell ref="M26:O26"/>
    <mergeCell ref="P26:R26"/>
    <mergeCell ref="M27:O27"/>
    <mergeCell ref="P27:R27"/>
    <mergeCell ref="B14:B15"/>
    <mergeCell ref="D14:F14"/>
    <mergeCell ref="G14:I14"/>
    <mergeCell ref="G15:I15"/>
    <mergeCell ref="B22:B23"/>
    <mergeCell ref="M22:O22"/>
    <mergeCell ref="M23:O23"/>
    <mergeCell ref="M20:O20"/>
    <mergeCell ref="J19:L19"/>
    <mergeCell ref="M43:O43"/>
    <mergeCell ref="M44:O44"/>
    <mergeCell ref="M45:O45"/>
    <mergeCell ref="M46:O46"/>
    <mergeCell ref="G20:I20"/>
    <mergeCell ref="G21:I21"/>
    <mergeCell ref="J21:L21"/>
    <mergeCell ref="M30:O30"/>
    <mergeCell ref="M31:O31"/>
    <mergeCell ref="G46:I46"/>
    <mergeCell ref="M32:O32"/>
    <mergeCell ref="P41:R41"/>
    <mergeCell ref="J40:L40"/>
    <mergeCell ref="G16:I16"/>
    <mergeCell ref="G18:I18"/>
    <mergeCell ref="J16:L16"/>
    <mergeCell ref="P18:R18"/>
    <mergeCell ref="P22:R22"/>
    <mergeCell ref="P23:R23"/>
    <mergeCell ref="M24:O24"/>
    <mergeCell ref="A40:A41"/>
    <mergeCell ref="P19:R19"/>
    <mergeCell ref="G41:I41"/>
    <mergeCell ref="J41:L41"/>
    <mergeCell ref="P32:R32"/>
    <mergeCell ref="P40:R40"/>
    <mergeCell ref="P30:R30"/>
    <mergeCell ref="P31:R31"/>
    <mergeCell ref="P28:R28"/>
    <mergeCell ref="A22:A23"/>
    <mergeCell ref="A2:R2"/>
    <mergeCell ref="A1:R1"/>
    <mergeCell ref="B8:B9"/>
    <mergeCell ref="B10:B11"/>
    <mergeCell ref="B16:B17"/>
    <mergeCell ref="B18:B19"/>
    <mergeCell ref="P16:R16"/>
    <mergeCell ref="G11:I11"/>
    <mergeCell ref="J10:L10"/>
    <mergeCell ref="D10:F10"/>
    <mergeCell ref="P43:R43"/>
    <mergeCell ref="G43:I43"/>
    <mergeCell ref="J43:L43"/>
    <mergeCell ref="B32:B33"/>
    <mergeCell ref="G40:I40"/>
    <mergeCell ref="B50:D50"/>
    <mergeCell ref="D44:F44"/>
    <mergeCell ref="G44:I44"/>
    <mergeCell ref="J44:L44"/>
    <mergeCell ref="P44:R44"/>
    <mergeCell ref="J46:L46"/>
    <mergeCell ref="P45:R45"/>
    <mergeCell ref="A45:B45"/>
    <mergeCell ref="P46:R46"/>
    <mergeCell ref="D45:F45"/>
    <mergeCell ref="J45:L45"/>
    <mergeCell ref="A4:R4"/>
    <mergeCell ref="A5:A7"/>
    <mergeCell ref="B5:B7"/>
    <mergeCell ref="D5:R6"/>
    <mergeCell ref="A16:A17"/>
    <mergeCell ref="P10:R10"/>
    <mergeCell ref="G10:I10"/>
    <mergeCell ref="D9:F9"/>
    <mergeCell ref="P17:R17"/>
    <mergeCell ref="J17:L17"/>
    <mergeCell ref="A8:A9"/>
    <mergeCell ref="D8:F8"/>
    <mergeCell ref="A10:A11"/>
    <mergeCell ref="A18:A19"/>
    <mergeCell ref="J18:L18"/>
    <mergeCell ref="D16:F16"/>
    <mergeCell ref="A12:A13"/>
    <mergeCell ref="B12:B13"/>
    <mergeCell ref="D12:F12"/>
    <mergeCell ref="A14:A15"/>
    <mergeCell ref="A55:G55"/>
    <mergeCell ref="A43:B43"/>
    <mergeCell ref="D43:F43"/>
    <mergeCell ref="G45:I45"/>
    <mergeCell ref="B40:B41"/>
    <mergeCell ref="B28:B29"/>
    <mergeCell ref="A28:A29"/>
    <mergeCell ref="B51:D51"/>
    <mergeCell ref="A46:B46"/>
    <mergeCell ref="D46:F46"/>
    <mergeCell ref="A30:A31"/>
    <mergeCell ref="A32:A33"/>
    <mergeCell ref="J32:L32"/>
    <mergeCell ref="B30:B31"/>
    <mergeCell ref="A20:A21"/>
    <mergeCell ref="B20:B21"/>
    <mergeCell ref="J30:L30"/>
    <mergeCell ref="J20:L20"/>
    <mergeCell ref="B26:B27"/>
    <mergeCell ref="B24:B2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tabSelected="1" view="pageBreakPreview" zoomScaleSheetLayoutView="100" workbookViewId="0" topLeftCell="A1">
      <selection activeCell="C10" sqref="C10"/>
    </sheetView>
  </sheetViews>
  <sheetFormatPr defaultColWidth="9.140625" defaultRowHeight="12.75"/>
  <cols>
    <col min="1" max="1" width="5.421875" style="0" bestFit="1" customWidth="1"/>
    <col min="2" max="2" width="8.421875" style="34" bestFit="1" customWidth="1"/>
    <col min="3" max="3" width="65.8515625" style="0" customWidth="1"/>
    <col min="4" max="4" width="8.140625" style="0" bestFit="1" customWidth="1"/>
    <col min="5" max="5" width="13.28125" style="0" bestFit="1" customWidth="1"/>
    <col min="6" max="6" width="11.421875" style="0" bestFit="1" customWidth="1"/>
    <col min="7" max="7" width="13.140625" style="0" bestFit="1" customWidth="1"/>
  </cols>
  <sheetData>
    <row r="1" spans="1:7" ht="15.75" thickBot="1">
      <c r="A1" s="353" t="s">
        <v>350</v>
      </c>
      <c r="B1" s="354"/>
      <c r="C1" s="354"/>
      <c r="D1" s="354"/>
      <c r="E1" s="354"/>
      <c r="F1" s="354"/>
      <c r="G1" s="355"/>
    </row>
    <row r="2" spans="1:7" ht="13.5" thickBot="1">
      <c r="A2" s="93" t="s">
        <v>3</v>
      </c>
      <c r="B2" s="94"/>
      <c r="C2" s="94" t="s">
        <v>124</v>
      </c>
      <c r="D2" s="94" t="s">
        <v>125</v>
      </c>
      <c r="E2" s="94" t="s">
        <v>126</v>
      </c>
      <c r="F2" s="94" t="s">
        <v>127</v>
      </c>
      <c r="G2" s="94" t="s">
        <v>128</v>
      </c>
    </row>
    <row r="3" spans="1:7" ht="12.75">
      <c r="A3" s="103"/>
      <c r="B3" s="103"/>
      <c r="C3" s="103"/>
      <c r="D3" s="103"/>
      <c r="E3" s="103"/>
      <c r="F3" s="103"/>
      <c r="G3" s="103"/>
    </row>
    <row r="4" spans="1:7" ht="15">
      <c r="A4" s="75"/>
      <c r="B4" s="90"/>
      <c r="C4" s="102" t="s">
        <v>129</v>
      </c>
      <c r="D4" s="102"/>
      <c r="E4" s="102"/>
      <c r="F4" s="102"/>
      <c r="G4" s="102"/>
    </row>
    <row r="5" spans="1:7" ht="12.75">
      <c r="A5" s="99"/>
      <c r="C5" s="100"/>
      <c r="D5" s="100"/>
      <c r="E5" s="100"/>
      <c r="F5" s="100"/>
      <c r="G5" s="101"/>
    </row>
    <row r="6" spans="1:7" ht="12.75">
      <c r="A6" s="75"/>
      <c r="B6" s="90">
        <v>11136</v>
      </c>
      <c r="C6" s="76" t="s">
        <v>351</v>
      </c>
      <c r="D6" s="77" t="s">
        <v>318</v>
      </c>
      <c r="E6" s="78">
        <v>31.7</v>
      </c>
      <c r="F6" s="78">
        <v>32.5</v>
      </c>
      <c r="G6" s="78">
        <f aca="true" t="shared" si="0" ref="G6:G12">E6*F6</f>
        <v>1030.25</v>
      </c>
    </row>
    <row r="7" spans="1:7" ht="12.75">
      <c r="A7" s="96"/>
      <c r="B7" s="90">
        <v>32993</v>
      </c>
      <c r="C7" s="76" t="s">
        <v>352</v>
      </c>
      <c r="D7" s="77" t="s">
        <v>318</v>
      </c>
      <c r="E7" s="78">
        <v>1.4</v>
      </c>
      <c r="F7" s="78">
        <v>76.9</v>
      </c>
      <c r="G7" s="78">
        <f t="shared" si="0"/>
        <v>107.66</v>
      </c>
    </row>
    <row r="8" spans="1:7" ht="12.75">
      <c r="A8" s="96"/>
      <c r="B8" s="90">
        <v>4791</v>
      </c>
      <c r="C8" s="76" t="s">
        <v>353</v>
      </c>
      <c r="D8" s="77" t="s">
        <v>180</v>
      </c>
      <c r="E8" s="78">
        <v>5.05</v>
      </c>
      <c r="F8" s="78">
        <v>26.04</v>
      </c>
      <c r="G8" s="78">
        <f t="shared" si="0"/>
        <v>131.50199999999998</v>
      </c>
    </row>
    <row r="9" spans="1:7" ht="12.75">
      <c r="A9" s="96"/>
      <c r="B9" s="90">
        <v>11573</v>
      </c>
      <c r="C9" s="76" t="s">
        <v>354</v>
      </c>
      <c r="D9" s="77" t="s">
        <v>295</v>
      </c>
      <c r="E9" s="78">
        <v>6</v>
      </c>
      <c r="F9" s="78">
        <v>14.67</v>
      </c>
      <c r="G9" s="78">
        <f t="shared" si="0"/>
        <v>88.02</v>
      </c>
    </row>
    <row r="10" spans="1:7" ht="12.75">
      <c r="A10" s="96"/>
      <c r="B10" s="90">
        <v>4358</v>
      </c>
      <c r="C10" s="76" t="s">
        <v>355</v>
      </c>
      <c r="D10" s="77" t="s">
        <v>295</v>
      </c>
      <c r="E10" s="78">
        <v>50</v>
      </c>
      <c r="F10" s="78">
        <v>0.99</v>
      </c>
      <c r="G10" s="78">
        <f t="shared" si="0"/>
        <v>49.5</v>
      </c>
    </row>
    <row r="11" spans="1:7" ht="12.75">
      <c r="A11" s="96"/>
      <c r="B11" s="90">
        <v>586</v>
      </c>
      <c r="C11" s="76" t="s">
        <v>356</v>
      </c>
      <c r="D11" s="77" t="s">
        <v>318</v>
      </c>
      <c r="E11" s="78">
        <v>6</v>
      </c>
      <c r="F11" s="78">
        <v>12.1</v>
      </c>
      <c r="G11" s="78">
        <f t="shared" si="0"/>
        <v>72.6</v>
      </c>
    </row>
    <row r="12" spans="1:7" ht="12.75">
      <c r="A12" s="96"/>
      <c r="B12" s="220" t="s">
        <v>362</v>
      </c>
      <c r="C12" s="76" t="s">
        <v>363</v>
      </c>
      <c r="D12" s="77" t="s">
        <v>318</v>
      </c>
      <c r="E12" s="78">
        <v>4.96</v>
      </c>
      <c r="F12" s="78">
        <v>57.95</v>
      </c>
      <c r="G12" s="78">
        <f t="shared" si="0"/>
        <v>287.432</v>
      </c>
    </row>
    <row r="13" spans="1:7" ht="12.75">
      <c r="A13" s="96"/>
      <c r="B13" s="90"/>
      <c r="C13" s="219" t="s">
        <v>358</v>
      </c>
      <c r="D13" s="77"/>
      <c r="E13" s="78"/>
      <c r="F13" s="78"/>
      <c r="G13" s="78">
        <f>SUM(G6:G12)</f>
        <v>1766.964</v>
      </c>
    </row>
    <row r="14" spans="1:7" ht="12.75">
      <c r="A14" s="100"/>
      <c r="B14" s="100"/>
      <c r="C14" s="100"/>
      <c r="D14" s="100"/>
      <c r="E14" s="100"/>
      <c r="F14" s="100"/>
      <c r="G14" s="100"/>
    </row>
    <row r="15" spans="1:7" ht="12.75">
      <c r="A15" s="100"/>
      <c r="B15" s="100"/>
      <c r="C15" s="100"/>
      <c r="D15" s="100"/>
      <c r="E15" s="100"/>
      <c r="F15" s="100"/>
      <c r="G15" s="100"/>
    </row>
    <row r="16" spans="1:7" ht="15">
      <c r="A16" s="75"/>
      <c r="B16" s="90"/>
      <c r="C16" s="102" t="s">
        <v>132</v>
      </c>
      <c r="D16" s="102"/>
      <c r="E16" s="102"/>
      <c r="F16" s="102"/>
      <c r="G16" s="102"/>
    </row>
    <row r="17" spans="1:7" ht="12.75">
      <c r="A17" s="99"/>
      <c r="B17" s="100"/>
      <c r="C17" s="100"/>
      <c r="D17" s="100"/>
      <c r="E17" s="100"/>
      <c r="F17" s="100"/>
      <c r="G17" s="101"/>
    </row>
    <row r="18" spans="1:7" ht="12.75">
      <c r="A18" s="75"/>
      <c r="B18" s="90">
        <v>12868</v>
      </c>
      <c r="C18" s="79" t="s">
        <v>357</v>
      </c>
      <c r="D18" s="77" t="s">
        <v>134</v>
      </c>
      <c r="E18" s="78">
        <v>12</v>
      </c>
      <c r="F18" s="78">
        <v>8.43</v>
      </c>
      <c r="G18" s="78">
        <f>E18*F18</f>
        <v>101.16</v>
      </c>
    </row>
    <row r="19" spans="1:7" ht="12.75">
      <c r="A19" s="75"/>
      <c r="B19" s="90">
        <v>6111</v>
      </c>
      <c r="C19" s="79" t="s">
        <v>135</v>
      </c>
      <c r="D19" s="77" t="s">
        <v>134</v>
      </c>
      <c r="E19" s="78">
        <v>12</v>
      </c>
      <c r="F19" s="78">
        <v>6.33</v>
      </c>
      <c r="G19" s="78">
        <f>E19*F19</f>
        <v>75.96000000000001</v>
      </c>
    </row>
    <row r="20" spans="1:7" ht="12.75">
      <c r="A20" s="75"/>
      <c r="B20" s="90"/>
      <c r="C20" s="219" t="s">
        <v>358</v>
      </c>
      <c r="D20" s="77"/>
      <c r="E20" s="78"/>
      <c r="F20" s="78"/>
      <c r="G20" s="78">
        <f>SUM(G18:G19)</f>
        <v>177.12</v>
      </c>
    </row>
    <row r="21" spans="3:4" ht="12.75">
      <c r="C21" s="80"/>
      <c r="D21" s="81"/>
    </row>
    <row r="22" spans="1:7" ht="12.75">
      <c r="A22" s="46"/>
      <c r="B22" s="91"/>
      <c r="E22" s="82"/>
      <c r="F22" s="83"/>
      <c r="G22" s="83"/>
    </row>
    <row r="23" spans="1:7" ht="15">
      <c r="A23" s="47"/>
      <c r="B23" s="49"/>
      <c r="C23" s="92" t="s">
        <v>137</v>
      </c>
      <c r="D23" s="86">
        <v>0.25</v>
      </c>
      <c r="E23" s="47"/>
      <c r="F23" s="75" t="s">
        <v>136</v>
      </c>
      <c r="G23" s="84">
        <f>G13+G20</f>
        <v>1944.0839999999998</v>
      </c>
    </row>
    <row r="24" spans="1:7" ht="15">
      <c r="A24" s="47"/>
      <c r="B24" s="49"/>
      <c r="C24" s="87"/>
      <c r="D24" s="88"/>
      <c r="E24" s="47"/>
      <c r="F24" s="75" t="s">
        <v>138</v>
      </c>
      <c r="G24" s="84">
        <f>G23</f>
        <v>1944.0839999999998</v>
      </c>
    </row>
    <row r="25" spans="1:7" ht="13.5" thickBot="1">
      <c r="A25" s="47"/>
      <c r="B25" s="49"/>
      <c r="E25" s="47"/>
      <c r="F25" s="46"/>
      <c r="G25" s="89"/>
    </row>
    <row r="26" spans="1:7" ht="13.5" thickBot="1">
      <c r="A26" s="47"/>
      <c r="B26" s="49"/>
      <c r="E26" s="47"/>
      <c r="F26" s="94" t="s">
        <v>139</v>
      </c>
      <c r="G26" s="95">
        <f>(G24*0.25)+G24</f>
        <v>2430.1049999999996</v>
      </c>
    </row>
    <row r="27" ht="13.5" thickBot="1"/>
    <row r="28" spans="1:7" ht="15.75" thickBot="1">
      <c r="A28" s="353" t="s">
        <v>365</v>
      </c>
      <c r="B28" s="354"/>
      <c r="C28" s="354"/>
      <c r="D28" s="354"/>
      <c r="E28" s="354"/>
      <c r="F28" s="354"/>
      <c r="G28" s="355"/>
    </row>
    <row r="29" spans="1:7" ht="13.5" thickBot="1">
      <c r="A29" s="93" t="s">
        <v>3</v>
      </c>
      <c r="B29" s="94"/>
      <c r="C29" s="94" t="s">
        <v>124</v>
      </c>
      <c r="D29" s="94" t="s">
        <v>125</v>
      </c>
      <c r="E29" s="94" t="s">
        <v>126</v>
      </c>
      <c r="F29" s="94" t="s">
        <v>127</v>
      </c>
      <c r="G29" s="94" t="s">
        <v>128</v>
      </c>
    </row>
    <row r="30" spans="1:7" ht="12.75">
      <c r="A30" s="210"/>
      <c r="B30" s="210"/>
      <c r="C30" s="210"/>
      <c r="D30" s="210"/>
      <c r="E30" s="210"/>
      <c r="F30" s="210"/>
      <c r="G30" s="210"/>
    </row>
    <row r="31" spans="1:7" ht="15">
      <c r="A31" s="75"/>
      <c r="B31" s="90"/>
      <c r="C31" s="211" t="s">
        <v>129</v>
      </c>
      <c r="D31" s="211"/>
      <c r="E31" s="211"/>
      <c r="F31" s="211"/>
      <c r="G31" s="211"/>
    </row>
    <row r="32" spans="1:7" ht="12.75">
      <c r="A32" s="212"/>
      <c r="C32" s="213"/>
      <c r="D32" s="213"/>
      <c r="E32" s="213"/>
      <c r="F32" s="213"/>
      <c r="G32" s="214"/>
    </row>
    <row r="33" spans="1:7" ht="12.75">
      <c r="A33" s="75"/>
      <c r="B33" s="90">
        <v>11136</v>
      </c>
      <c r="C33" s="76" t="s">
        <v>351</v>
      </c>
      <c r="D33" s="77" t="s">
        <v>318</v>
      </c>
      <c r="E33" s="78">
        <v>31.7</v>
      </c>
      <c r="F33" s="78">
        <v>32.5</v>
      </c>
      <c r="G33" s="78">
        <f aca="true" t="shared" si="1" ref="G33:G38">E33*F33</f>
        <v>1030.25</v>
      </c>
    </row>
    <row r="34" spans="1:7" ht="12.75">
      <c r="A34" s="96"/>
      <c r="B34" s="90">
        <v>32993</v>
      </c>
      <c r="C34" s="76" t="s">
        <v>352</v>
      </c>
      <c r="D34" s="77" t="s">
        <v>318</v>
      </c>
      <c r="E34" s="78">
        <v>1.4</v>
      </c>
      <c r="F34" s="78">
        <v>76.9</v>
      </c>
      <c r="G34" s="78">
        <f t="shared" si="1"/>
        <v>107.66</v>
      </c>
    </row>
    <row r="35" spans="1:7" ht="12.75">
      <c r="A35" s="96"/>
      <c r="B35" s="90">
        <v>4791</v>
      </c>
      <c r="C35" s="76" t="s">
        <v>353</v>
      </c>
      <c r="D35" s="77" t="s">
        <v>180</v>
      </c>
      <c r="E35" s="78">
        <v>5.05</v>
      </c>
      <c r="F35" s="78">
        <v>26.04</v>
      </c>
      <c r="G35" s="78">
        <f t="shared" si="1"/>
        <v>131.50199999999998</v>
      </c>
    </row>
    <row r="36" spans="1:7" ht="12.75">
      <c r="A36" s="96"/>
      <c r="B36" s="90">
        <v>11573</v>
      </c>
      <c r="C36" s="76" t="s">
        <v>354</v>
      </c>
      <c r="D36" s="77" t="s">
        <v>295</v>
      </c>
      <c r="E36" s="78">
        <v>6</v>
      </c>
      <c r="F36" s="78">
        <v>14.67</v>
      </c>
      <c r="G36" s="78">
        <f t="shared" si="1"/>
        <v>88.02</v>
      </c>
    </row>
    <row r="37" spans="1:7" ht="12.75">
      <c r="A37" s="96"/>
      <c r="B37" s="90">
        <v>4358</v>
      </c>
      <c r="C37" s="76" t="s">
        <v>355</v>
      </c>
      <c r="D37" s="77" t="s">
        <v>295</v>
      </c>
      <c r="E37" s="78">
        <v>50</v>
      </c>
      <c r="F37" s="78">
        <v>0.99</v>
      </c>
      <c r="G37" s="78">
        <f t="shared" si="1"/>
        <v>49.5</v>
      </c>
    </row>
    <row r="38" spans="1:7" ht="12.75">
      <c r="A38" s="96"/>
      <c r="B38" s="90">
        <v>586</v>
      </c>
      <c r="C38" s="76" t="s">
        <v>356</v>
      </c>
      <c r="D38" s="77" t="s">
        <v>318</v>
      </c>
      <c r="E38" s="78">
        <v>6</v>
      </c>
      <c r="F38" s="78">
        <v>12.1</v>
      </c>
      <c r="G38" s="78">
        <f t="shared" si="1"/>
        <v>72.6</v>
      </c>
    </row>
    <row r="39" spans="1:7" ht="12.75">
      <c r="A39" s="96"/>
      <c r="B39" s="90"/>
      <c r="C39" s="219" t="s">
        <v>358</v>
      </c>
      <c r="D39" s="77"/>
      <c r="E39" s="78"/>
      <c r="F39" s="78"/>
      <c r="G39" s="78">
        <f>SUM(G33:G38)</f>
        <v>1479.532</v>
      </c>
    </row>
    <row r="40" spans="1:7" ht="12.75">
      <c r="A40" s="213"/>
      <c r="B40" s="213"/>
      <c r="C40" s="213"/>
      <c r="D40" s="213"/>
      <c r="E40" s="213"/>
      <c r="F40" s="213"/>
      <c r="G40" s="213"/>
    </row>
    <row r="41" spans="1:7" ht="12.75">
      <c r="A41" s="213"/>
      <c r="B41" s="213"/>
      <c r="C41" s="213"/>
      <c r="D41" s="213"/>
      <c r="E41" s="213"/>
      <c r="F41" s="213"/>
      <c r="G41" s="213"/>
    </row>
    <row r="42" spans="1:7" ht="15">
      <c r="A42" s="75"/>
      <c r="B42" s="90"/>
      <c r="C42" s="211" t="s">
        <v>132</v>
      </c>
      <c r="D42" s="211"/>
      <c r="E42" s="211"/>
      <c r="F42" s="211"/>
      <c r="G42" s="211"/>
    </row>
    <row r="43" spans="1:7" ht="12.75">
      <c r="A43" s="212"/>
      <c r="B43" s="213"/>
      <c r="C43" s="213"/>
      <c r="D43" s="213"/>
      <c r="E43" s="213"/>
      <c r="F43" s="213"/>
      <c r="G43" s="214"/>
    </row>
    <row r="44" spans="1:7" ht="12.75">
      <c r="A44" s="75"/>
      <c r="B44" s="90">
        <v>12868</v>
      </c>
      <c r="C44" s="79" t="s">
        <v>357</v>
      </c>
      <c r="D44" s="77" t="s">
        <v>134</v>
      </c>
      <c r="E44" s="78">
        <v>10</v>
      </c>
      <c r="F44" s="78">
        <v>8.43</v>
      </c>
      <c r="G44" s="78">
        <f>E44*F44</f>
        <v>84.3</v>
      </c>
    </row>
    <row r="45" spans="1:7" ht="12.75">
      <c r="A45" s="75"/>
      <c r="B45" s="90">
        <v>6111</v>
      </c>
      <c r="C45" s="79" t="s">
        <v>135</v>
      </c>
      <c r="D45" s="77" t="s">
        <v>134</v>
      </c>
      <c r="E45" s="78">
        <v>10</v>
      </c>
      <c r="F45" s="78">
        <v>6.33</v>
      </c>
      <c r="G45" s="78">
        <f>E45*F45</f>
        <v>63.3</v>
      </c>
    </row>
    <row r="46" spans="1:7" ht="12.75">
      <c r="A46" s="30"/>
      <c r="B46" s="222"/>
      <c r="C46" s="243" t="s">
        <v>358</v>
      </c>
      <c r="D46" s="77"/>
      <c r="E46" s="223"/>
      <c r="F46" s="78"/>
      <c r="G46" s="78">
        <f>SUM(G44:G45)</f>
        <v>147.6</v>
      </c>
    </row>
    <row r="47" spans="1:5" ht="12.75">
      <c r="A47" s="30"/>
      <c r="B47" s="222"/>
      <c r="C47" s="30"/>
      <c r="D47" s="223"/>
      <c r="E47" s="223"/>
    </row>
    <row r="48" spans="1:7" ht="12.75">
      <c r="A48" s="30"/>
      <c r="B48" s="222"/>
      <c r="C48" s="30"/>
      <c r="E48" s="223"/>
      <c r="F48" s="83"/>
      <c r="G48" s="83"/>
    </row>
    <row r="49" spans="1:7" ht="15">
      <c r="A49" s="30"/>
      <c r="B49" s="222"/>
      <c r="C49" s="243" t="s">
        <v>137</v>
      </c>
      <c r="D49" s="86">
        <v>0.25</v>
      </c>
      <c r="E49" s="223"/>
      <c r="F49" s="75" t="s">
        <v>136</v>
      </c>
      <c r="G49" s="84">
        <f>G39+G46</f>
        <v>1627.1319999999998</v>
      </c>
    </row>
    <row r="50" spans="1:7" ht="12.75">
      <c r="A50" s="30"/>
      <c r="B50" s="222"/>
      <c r="C50" s="30"/>
      <c r="D50" s="223"/>
      <c r="E50" s="223"/>
      <c r="F50" s="75" t="s">
        <v>138</v>
      </c>
      <c r="G50" s="84">
        <f>G49</f>
        <v>1627.1319999999998</v>
      </c>
    </row>
    <row r="51" spans="1:7" ht="13.5" thickBot="1">
      <c r="A51" s="30"/>
      <c r="B51" s="222"/>
      <c r="C51" s="30"/>
      <c r="E51" s="223"/>
      <c r="F51" s="46"/>
      <c r="G51" s="89"/>
    </row>
    <row r="52" spans="1:7" ht="13.5" thickBot="1">
      <c r="A52" s="30"/>
      <c r="B52" s="222"/>
      <c r="C52" s="30"/>
      <c r="E52" s="223"/>
      <c r="F52" s="94" t="s">
        <v>139</v>
      </c>
      <c r="G52" s="95">
        <f>(G50*0.25)+G50</f>
        <v>2033.9149999999997</v>
      </c>
    </row>
    <row r="53" ht="12.75">
      <c r="E53" s="223"/>
    </row>
    <row r="54" spans="1:7" ht="12.75">
      <c r="A54" s="233"/>
      <c r="B54" s="234"/>
      <c r="C54" s="235"/>
      <c r="D54" s="235"/>
      <c r="E54" s="235"/>
      <c r="F54" s="235"/>
      <c r="G54" s="236"/>
    </row>
    <row r="55" spans="1:7" ht="12.75">
      <c r="A55" s="237"/>
      <c r="B55" s="238"/>
      <c r="C55" s="239" t="s">
        <v>368</v>
      </c>
      <c r="D55" s="240" t="s">
        <v>360</v>
      </c>
      <c r="E55" s="240" t="s">
        <v>127</v>
      </c>
      <c r="F55" s="241"/>
      <c r="G55" s="242"/>
    </row>
    <row r="56" spans="1:7" ht="12.75">
      <c r="A56" s="221"/>
      <c r="B56" s="222"/>
      <c r="C56" s="225" t="s">
        <v>359</v>
      </c>
      <c r="D56" s="223">
        <v>1</v>
      </c>
      <c r="E56" s="223">
        <v>57.94</v>
      </c>
      <c r="F56" s="223"/>
      <c r="G56" s="224"/>
    </row>
    <row r="57" spans="1:7" ht="12.75">
      <c r="A57" s="221"/>
      <c r="B57" s="222"/>
      <c r="C57" s="225" t="s">
        <v>361</v>
      </c>
      <c r="D57" s="223">
        <v>1</v>
      </c>
      <c r="E57" s="223">
        <v>60.07</v>
      </c>
      <c r="F57" s="223"/>
      <c r="G57" s="224"/>
    </row>
    <row r="58" spans="1:7" ht="12.75">
      <c r="A58" s="221"/>
      <c r="B58" s="222"/>
      <c r="C58" s="30"/>
      <c r="D58" s="223"/>
      <c r="E58" s="223"/>
      <c r="F58" s="223"/>
      <c r="G58" s="224"/>
    </row>
    <row r="59" spans="1:7" ht="12.75">
      <c r="A59" s="226"/>
      <c r="B59" s="227"/>
      <c r="C59" s="228"/>
      <c r="D59" s="229"/>
      <c r="E59" s="229"/>
      <c r="F59" s="229"/>
      <c r="G59" s="230"/>
    </row>
    <row r="60" spans="1:7" ht="12.75">
      <c r="A60" s="30"/>
      <c r="B60" s="222"/>
      <c r="C60" s="30"/>
      <c r="D60" s="223"/>
      <c r="E60" s="223"/>
      <c r="F60" s="223"/>
      <c r="G60" s="223"/>
    </row>
    <row r="61" spans="1:7" ht="12.75">
      <c r="A61" s="356" t="s">
        <v>370</v>
      </c>
      <c r="B61" s="357"/>
      <c r="C61" s="357"/>
      <c r="D61" s="357"/>
      <c r="E61" s="357"/>
      <c r="F61" s="357"/>
      <c r="G61" s="358"/>
    </row>
    <row r="62" spans="1:7" ht="13.5" thickBot="1">
      <c r="A62" s="231" t="s">
        <v>3</v>
      </c>
      <c r="B62" s="232"/>
      <c r="C62" s="232" t="s">
        <v>124</v>
      </c>
      <c r="D62" s="232" t="s">
        <v>125</v>
      </c>
      <c r="E62" s="232" t="s">
        <v>126</v>
      </c>
      <c r="F62" s="232" t="s">
        <v>127</v>
      </c>
      <c r="G62" s="232" t="s">
        <v>128</v>
      </c>
    </row>
    <row r="63" spans="1:7" ht="12.75">
      <c r="A63" s="352"/>
      <c r="B63" s="352"/>
      <c r="C63" s="352"/>
      <c r="D63" s="352"/>
      <c r="E63" s="352"/>
      <c r="F63" s="352"/>
      <c r="G63" s="352"/>
    </row>
    <row r="64" spans="1:7" ht="15">
      <c r="A64" s="75"/>
      <c r="B64" s="90"/>
      <c r="C64" s="218" t="s">
        <v>129</v>
      </c>
      <c r="D64" s="218"/>
      <c r="E64" s="218"/>
      <c r="F64" s="218"/>
      <c r="G64" s="218"/>
    </row>
    <row r="65" spans="1:7" ht="12.75">
      <c r="A65" s="215"/>
      <c r="C65" s="216"/>
      <c r="D65" s="216"/>
      <c r="E65" s="216"/>
      <c r="F65" s="216"/>
      <c r="G65" s="217"/>
    </row>
    <row r="66" spans="1:7" ht="12.75">
      <c r="A66" s="75"/>
      <c r="B66" s="220" t="s">
        <v>362</v>
      </c>
      <c r="C66" s="76" t="s">
        <v>369</v>
      </c>
      <c r="D66" s="77" t="s">
        <v>318</v>
      </c>
      <c r="E66" s="244">
        <v>1</v>
      </c>
      <c r="F66" s="78">
        <v>60</v>
      </c>
      <c r="G66" s="78">
        <f>E66*F66</f>
        <v>60</v>
      </c>
    </row>
    <row r="67" spans="1:7" ht="12.75">
      <c r="A67" s="96"/>
      <c r="B67" s="90"/>
      <c r="C67" s="219" t="s">
        <v>358</v>
      </c>
      <c r="D67" s="77"/>
      <c r="E67" s="78"/>
      <c r="F67" s="78"/>
      <c r="G67" s="78">
        <f>SUM(G66:G66)</f>
        <v>60</v>
      </c>
    </row>
    <row r="68" spans="1:7" ht="12.75">
      <c r="A68" s="216"/>
      <c r="B68" s="216"/>
      <c r="C68" s="216"/>
      <c r="D68" s="216"/>
      <c r="E68" s="216"/>
      <c r="F68" s="216"/>
      <c r="G68" s="216"/>
    </row>
    <row r="69" spans="1:7" ht="12.75">
      <c r="A69" s="216"/>
      <c r="B69" s="216"/>
      <c r="C69" s="216"/>
      <c r="D69" s="216"/>
      <c r="E69" s="216"/>
      <c r="F69" s="216"/>
      <c r="G69" s="216"/>
    </row>
    <row r="70" spans="1:7" ht="15">
      <c r="A70" s="75"/>
      <c r="B70" s="90"/>
      <c r="C70" s="218" t="s">
        <v>132</v>
      </c>
      <c r="D70" s="218"/>
      <c r="E70" s="218"/>
      <c r="F70" s="218"/>
      <c r="G70" s="218"/>
    </row>
    <row r="71" spans="1:7" ht="12.75">
      <c r="A71" s="215"/>
      <c r="B71" s="216"/>
      <c r="C71" s="216"/>
      <c r="D71" s="216"/>
      <c r="E71" s="216"/>
      <c r="F71" s="216"/>
      <c r="G71" s="217"/>
    </row>
    <row r="72" spans="1:7" ht="12.75">
      <c r="A72" s="75"/>
      <c r="B72" s="90">
        <v>6111</v>
      </c>
      <c r="C72" s="79" t="s">
        <v>135</v>
      </c>
      <c r="D72" s="77" t="s">
        <v>134</v>
      </c>
      <c r="E72" s="78">
        <v>5</v>
      </c>
      <c r="F72" s="78">
        <v>6.33</v>
      </c>
      <c r="G72" s="78">
        <f>E72*F72</f>
        <v>31.65</v>
      </c>
    </row>
    <row r="73" spans="1:7" ht="12.75">
      <c r="A73" s="30"/>
      <c r="B73" s="222"/>
      <c r="C73" s="243" t="s">
        <v>358</v>
      </c>
      <c r="D73" s="77"/>
      <c r="E73" s="223"/>
      <c r="F73" s="78"/>
      <c r="G73" s="78">
        <f>SUM(G72:G72)</f>
        <v>31.65</v>
      </c>
    </row>
    <row r="74" spans="1:5" ht="12.75">
      <c r="A74" s="30"/>
      <c r="B74" s="222"/>
      <c r="C74" s="30"/>
      <c r="D74" s="223"/>
      <c r="E74" s="223"/>
    </row>
    <row r="75" spans="1:7" ht="12.75">
      <c r="A75" s="30"/>
      <c r="B75" s="222"/>
      <c r="C75" s="30"/>
      <c r="E75" s="223"/>
      <c r="F75" s="83"/>
      <c r="G75" s="83"/>
    </row>
    <row r="76" spans="1:7" ht="15">
      <c r="A76" s="30"/>
      <c r="B76" s="222"/>
      <c r="C76" s="243" t="s">
        <v>137</v>
      </c>
      <c r="D76" s="86">
        <v>0.25</v>
      </c>
      <c r="E76" s="223"/>
      <c r="F76" s="75" t="s">
        <v>136</v>
      </c>
      <c r="G76" s="84">
        <f>G67+G73</f>
        <v>91.65</v>
      </c>
    </row>
    <row r="77" spans="1:7" ht="12.75">
      <c r="A77" s="30"/>
      <c r="B77" s="222"/>
      <c r="C77" s="30"/>
      <c r="D77" s="223"/>
      <c r="E77" s="223"/>
      <c r="F77" s="75" t="s">
        <v>138</v>
      </c>
      <c r="G77" s="84">
        <f>G76</f>
        <v>91.65</v>
      </c>
    </row>
    <row r="78" spans="1:7" ht="13.5" thickBot="1">
      <c r="A78" s="30"/>
      <c r="B78" s="222"/>
      <c r="C78" s="30"/>
      <c r="E78" s="223"/>
      <c r="F78" s="46"/>
      <c r="G78" s="89"/>
    </row>
    <row r="79" spans="1:7" ht="13.5" thickBot="1">
      <c r="A79" s="30"/>
      <c r="B79" s="222"/>
      <c r="C79" s="30"/>
      <c r="E79" s="223"/>
      <c r="F79" s="94" t="s">
        <v>139</v>
      </c>
      <c r="G79" s="95">
        <f>(G77*0.25)+G77</f>
        <v>114.5625</v>
      </c>
    </row>
    <row r="80" spans="1:7" ht="12.75">
      <c r="A80" s="81"/>
      <c r="B80" s="81"/>
      <c r="C80" s="81"/>
      <c r="D80" s="81"/>
      <c r="E80" s="81"/>
      <c r="F80" s="81"/>
      <c r="G80" s="81"/>
    </row>
    <row r="81" spans="1:7" ht="12.75">
      <c r="A81" s="356" t="s">
        <v>371</v>
      </c>
      <c r="B81" s="357"/>
      <c r="C81" s="357"/>
      <c r="D81" s="357"/>
      <c r="E81" s="357"/>
      <c r="F81" s="357"/>
      <c r="G81" s="358"/>
    </row>
    <row r="82" spans="1:7" ht="13.5" thickBot="1">
      <c r="A82" s="231" t="s">
        <v>3</v>
      </c>
      <c r="B82" s="232"/>
      <c r="C82" s="232" t="s">
        <v>124</v>
      </c>
      <c r="D82" s="232" t="s">
        <v>125</v>
      </c>
      <c r="E82" s="232" t="s">
        <v>126</v>
      </c>
      <c r="F82" s="232" t="s">
        <v>127</v>
      </c>
      <c r="G82" s="232" t="s">
        <v>128</v>
      </c>
    </row>
    <row r="83" spans="1:7" ht="12.75">
      <c r="A83" s="352"/>
      <c r="B83" s="352"/>
      <c r="C83" s="352"/>
      <c r="D83" s="352"/>
      <c r="E83" s="352"/>
      <c r="F83" s="352"/>
      <c r="G83" s="352"/>
    </row>
    <row r="84" spans="1:7" ht="15">
      <c r="A84" s="75"/>
      <c r="B84" s="90"/>
      <c r="C84" s="348" t="s">
        <v>129</v>
      </c>
      <c r="D84" s="348"/>
      <c r="E84" s="348"/>
      <c r="F84" s="348"/>
      <c r="G84" s="348"/>
    </row>
    <row r="85" spans="1:7" ht="12.75">
      <c r="A85" s="349"/>
      <c r="B85" s="350"/>
      <c r="C85" s="350"/>
      <c r="D85" s="350"/>
      <c r="E85" s="350"/>
      <c r="F85" s="350"/>
      <c r="G85" s="351"/>
    </row>
    <row r="86" spans="1:7" ht="12.75">
      <c r="A86" s="75"/>
      <c r="B86" s="90">
        <v>367</v>
      </c>
      <c r="C86" s="76" t="s">
        <v>130</v>
      </c>
      <c r="D86" s="77" t="s">
        <v>10</v>
      </c>
      <c r="E86" s="78">
        <v>0.1</v>
      </c>
      <c r="F86" s="78">
        <v>56</v>
      </c>
      <c r="G86" s="78">
        <f>E86*F86</f>
        <v>5.6000000000000005</v>
      </c>
    </row>
    <row r="87" spans="1:7" ht="12.75">
      <c r="A87" s="350"/>
      <c r="B87" s="350"/>
      <c r="C87" s="350"/>
      <c r="D87" s="350"/>
      <c r="E87" s="350"/>
      <c r="F87" s="350"/>
      <c r="G87" s="350"/>
    </row>
    <row r="88" spans="1:7" ht="15">
      <c r="A88" s="75"/>
      <c r="B88" s="90"/>
      <c r="C88" s="348" t="s">
        <v>131</v>
      </c>
      <c r="D88" s="348"/>
      <c r="E88" s="348"/>
      <c r="F88" s="348"/>
      <c r="G88" s="348"/>
    </row>
    <row r="89" spans="1:7" ht="12.75">
      <c r="A89" s="349"/>
      <c r="B89" s="350"/>
      <c r="C89" s="350"/>
      <c r="D89" s="350"/>
      <c r="E89" s="350"/>
      <c r="F89" s="350"/>
      <c r="G89" s="351"/>
    </row>
    <row r="90" spans="1:7" ht="12.75">
      <c r="A90" s="75"/>
      <c r="B90" s="90" t="s">
        <v>140</v>
      </c>
      <c r="C90" s="76" t="s">
        <v>367</v>
      </c>
      <c r="D90" s="73" t="s">
        <v>2</v>
      </c>
      <c r="E90" s="78">
        <v>1</v>
      </c>
      <c r="F90" s="78">
        <v>27</v>
      </c>
      <c r="G90" s="78">
        <f>E90*F90</f>
        <v>27</v>
      </c>
    </row>
    <row r="91" spans="1:7" ht="12.75">
      <c r="A91" s="350"/>
      <c r="B91" s="350"/>
      <c r="C91" s="350"/>
      <c r="D91" s="350"/>
      <c r="E91" s="350"/>
      <c r="F91" s="350"/>
      <c r="G91" s="350"/>
    </row>
    <row r="92" spans="1:7" ht="15">
      <c r="A92" s="75"/>
      <c r="B92" s="90"/>
      <c r="C92" s="348" t="s">
        <v>132</v>
      </c>
      <c r="D92" s="348"/>
      <c r="E92" s="348"/>
      <c r="F92" s="348"/>
      <c r="G92" s="348"/>
    </row>
    <row r="93" spans="1:7" ht="12.75">
      <c r="A93" s="349"/>
      <c r="B93" s="350"/>
      <c r="C93" s="350"/>
      <c r="D93" s="350"/>
      <c r="E93" s="350"/>
      <c r="F93" s="350"/>
      <c r="G93" s="351"/>
    </row>
    <row r="94" spans="1:7" ht="12.75">
      <c r="A94" s="75"/>
      <c r="B94" s="90">
        <v>4759</v>
      </c>
      <c r="C94" s="79" t="s">
        <v>133</v>
      </c>
      <c r="D94" s="77" t="s">
        <v>134</v>
      </c>
      <c r="E94" s="78">
        <v>0.16</v>
      </c>
      <c r="F94" s="78">
        <v>7.76</v>
      </c>
      <c r="G94" s="78">
        <f>E94*F94</f>
        <v>1.2416</v>
      </c>
    </row>
    <row r="95" spans="1:7" ht="12.75">
      <c r="A95" s="75"/>
      <c r="B95" s="90">
        <v>6111</v>
      </c>
      <c r="C95" s="79" t="s">
        <v>135</v>
      </c>
      <c r="D95" s="77" t="s">
        <v>134</v>
      </c>
      <c r="E95" s="78">
        <v>0.35</v>
      </c>
      <c r="F95" s="78">
        <v>6.33</v>
      </c>
      <c r="G95" s="78">
        <f>E95*F95</f>
        <v>2.2155</v>
      </c>
    </row>
    <row r="96" spans="1:7" ht="12.75">
      <c r="A96" s="46"/>
      <c r="B96" s="91"/>
      <c r="C96" s="80"/>
      <c r="D96" s="81"/>
      <c r="E96" s="82"/>
      <c r="F96" s="83"/>
      <c r="G96" s="83"/>
    </row>
    <row r="97" spans="1:7" ht="15">
      <c r="A97" s="47"/>
      <c r="B97" s="49"/>
      <c r="C97" s="85" t="s">
        <v>137</v>
      </c>
      <c r="D97" s="86">
        <v>0.25</v>
      </c>
      <c r="E97" s="47"/>
      <c r="F97" s="75" t="s">
        <v>136</v>
      </c>
      <c r="G97" s="84">
        <f>SUM(G94:G95,G90:G90,G86:G86)</f>
        <v>36.0571</v>
      </c>
    </row>
    <row r="98" spans="1:7" ht="15">
      <c r="A98" s="47"/>
      <c r="B98" s="49"/>
      <c r="C98" s="87"/>
      <c r="D98" s="88"/>
      <c r="E98" s="47"/>
      <c r="F98" s="75" t="s">
        <v>138</v>
      </c>
      <c r="G98" s="84">
        <f>G97</f>
        <v>36.0571</v>
      </c>
    </row>
    <row r="99" spans="1:7" ht="15.75" thickBot="1">
      <c r="A99" s="47"/>
      <c r="B99" s="49"/>
      <c r="C99" s="87"/>
      <c r="D99" s="88"/>
      <c r="E99" s="47"/>
      <c r="F99" s="46"/>
      <c r="G99" s="89"/>
    </row>
    <row r="100" spans="1:7" ht="13.5" thickBot="1">
      <c r="A100" s="47"/>
      <c r="B100" s="91"/>
      <c r="C100" s="30"/>
      <c r="D100" s="30"/>
      <c r="E100" s="47"/>
      <c r="F100" s="94" t="s">
        <v>139</v>
      </c>
      <c r="G100" s="95">
        <f>(G98*0.25)+G98</f>
        <v>45.071374999999996</v>
      </c>
    </row>
  </sheetData>
  <sheetProtection/>
  <mergeCells count="14">
    <mergeCell ref="A28:G28"/>
    <mergeCell ref="A81:G81"/>
    <mergeCell ref="A1:G1"/>
    <mergeCell ref="A89:G89"/>
    <mergeCell ref="A91:G91"/>
    <mergeCell ref="A61:G61"/>
    <mergeCell ref="A63:G63"/>
    <mergeCell ref="C92:G92"/>
    <mergeCell ref="A93:G93"/>
    <mergeCell ref="A83:G83"/>
    <mergeCell ref="C84:G84"/>
    <mergeCell ref="A85:G85"/>
    <mergeCell ref="A87:G87"/>
    <mergeCell ref="C88:G88"/>
  </mergeCells>
  <conditionalFormatting sqref="F100">
    <cfRule type="expression" priority="23" dxfId="0" stopIfTrue="1">
      <formula>RIGHT(D99,3)="000"</formula>
    </cfRule>
  </conditionalFormatting>
  <conditionalFormatting sqref="G100">
    <cfRule type="expression" priority="22" dxfId="0" stopIfTrue="1">
      <formula>RIGHT(E100,3)="000"</formula>
    </cfRule>
  </conditionalFormatting>
  <conditionalFormatting sqref="A82:B82">
    <cfRule type="expression" priority="242" dxfId="0" stopIfTrue="1">
      <formula>RIGHT(Composição!#REF!,3)="000"</formula>
    </cfRule>
  </conditionalFormatting>
  <conditionalFormatting sqref="D82:G82 D2:G2">
    <cfRule type="expression" priority="243" dxfId="0" stopIfTrue="1">
      <formula>RIGHT(A2,3)="000"</formula>
    </cfRule>
  </conditionalFormatting>
  <conditionalFormatting sqref="C82">
    <cfRule type="expression" priority="244" dxfId="0" stopIfTrue="1">
      <formula>RIGHT(Composição!#REF!,3)="000"</formula>
    </cfRule>
  </conditionalFormatting>
  <conditionalFormatting sqref="F26">
    <cfRule type="expression" priority="14" dxfId="0" stopIfTrue="1">
      <formula>RIGHT(D24,3)="000"</formula>
    </cfRule>
  </conditionalFormatting>
  <conditionalFormatting sqref="G26">
    <cfRule type="expression" priority="13" dxfId="0" stopIfTrue="1">
      <formula>RIGHT(E26,3)="000"</formula>
    </cfRule>
  </conditionalFormatting>
  <conditionalFormatting sqref="C2">
    <cfRule type="expression" priority="17" dxfId="0" stopIfTrue="1">
      <formula>RIGHT(Composição!#REF!,3)="000"</formula>
    </cfRule>
  </conditionalFormatting>
  <conditionalFormatting sqref="A2:B2">
    <cfRule type="expression" priority="252" dxfId="0" stopIfTrue="1">
      <formula>RIGHT(IV3,3)="000"</formula>
    </cfRule>
  </conditionalFormatting>
  <conditionalFormatting sqref="G52">
    <cfRule type="expression" priority="8" dxfId="0" stopIfTrue="1">
      <formula>RIGHT(E52,3)="000"</formula>
    </cfRule>
  </conditionalFormatting>
  <conditionalFormatting sqref="D29:G29">
    <cfRule type="expression" priority="11" dxfId="0" stopIfTrue="1">
      <formula>RIGHT(A29,3)="000"</formula>
    </cfRule>
  </conditionalFormatting>
  <conditionalFormatting sqref="F52">
    <cfRule type="expression" priority="9" dxfId="0" stopIfTrue="1">
      <formula>RIGHT(D50,3)="000"</formula>
    </cfRule>
  </conditionalFormatting>
  <conditionalFormatting sqref="C29">
    <cfRule type="expression" priority="10" dxfId="0" stopIfTrue="1">
      <formula>RIGHT(Composição!#REF!,3)="000"</formula>
    </cfRule>
  </conditionalFormatting>
  <conditionalFormatting sqref="A29:B29">
    <cfRule type="expression" priority="12" dxfId="0" stopIfTrue="1">
      <formula>RIGHT(IV30,3)="000"</formula>
    </cfRule>
  </conditionalFormatting>
  <conditionalFormatting sqref="G79">
    <cfRule type="expression" priority="1" dxfId="0" stopIfTrue="1">
      <formula>RIGHT(E79,3)="000"</formula>
    </cfRule>
  </conditionalFormatting>
  <conditionalFormatting sqref="A62:B62">
    <cfRule type="expression" priority="5" dxfId="0" stopIfTrue="1">
      <formula>RIGHT(Composição!#REF!,3)="000"</formula>
    </cfRule>
  </conditionalFormatting>
  <conditionalFormatting sqref="D62:G62">
    <cfRule type="expression" priority="6" dxfId="0" stopIfTrue="1">
      <formula>RIGHT(A62,3)="000"</formula>
    </cfRule>
  </conditionalFormatting>
  <conditionalFormatting sqref="C62">
    <cfRule type="expression" priority="7" dxfId="0" stopIfTrue="1">
      <formula>RIGHT(Composição!#REF!,3)="000"</formula>
    </cfRule>
  </conditionalFormatting>
  <conditionalFormatting sqref="F79">
    <cfRule type="expression" priority="2" dxfId="0" stopIfTrue="1">
      <formula>RIGHT(D77,3)="000"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C6"/>
  <sheetViews>
    <sheetView zoomScalePageLayoutView="0" workbookViewId="0" topLeftCell="A1">
      <selection activeCell="C7" sqref="C7"/>
    </sheetView>
  </sheetViews>
  <sheetFormatPr defaultColWidth="9.140625" defaultRowHeight="12.75"/>
  <sheetData>
    <row r="4" spans="1:3" ht="12.75">
      <c r="A4" s="175" t="s">
        <v>334</v>
      </c>
      <c r="B4">
        <v>197.3</v>
      </c>
      <c r="C4">
        <v>261.6</v>
      </c>
    </row>
    <row r="6" spans="1:3" ht="12.75">
      <c r="A6" s="175" t="s">
        <v>335</v>
      </c>
      <c r="B6">
        <v>45.2</v>
      </c>
      <c r="C6">
        <v>76.9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EP22</dc:creator>
  <cp:keywords/>
  <dc:description/>
  <cp:lastModifiedBy>Licitacao 1</cp:lastModifiedBy>
  <cp:lastPrinted>2015-11-25T13:51:18Z</cp:lastPrinted>
  <dcterms:created xsi:type="dcterms:W3CDTF">1998-05-05T18:26:19Z</dcterms:created>
  <dcterms:modified xsi:type="dcterms:W3CDTF">2015-12-10T12:48:17Z</dcterms:modified>
  <cp:category/>
  <cp:version/>
  <cp:contentType/>
  <cp:contentStatus/>
</cp:coreProperties>
</file>